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4\EXP 24-24-03 - AB - Transporte autobuses Campaña y OSN (02)-\02. Condiciones Reguladoras\b\"/>
    </mc:Choice>
  </mc:AlternateContent>
  <xr:revisionPtr revIDLastSave="0" documentId="13_ncr:1_{2D75CB41-E36E-4446-A6B4-3B74A7460825}" xr6:coauthVersionLast="36" xr6:coauthVersionMax="36" xr10:uidLastSave="{00000000-0000-0000-0000-000000000000}"/>
  <workbookProtection workbookAlgorithmName="SHA-512" workbookHashValue="xBvzXGHxeabZIDklmkbh2Q+HJm5Dp1ylCHRC02SXApVNil4Cj+evy/8dWimrjl2LOj1ekHLCB22SgN+NCCqwlA==" workbookSaltValue="9U4mzVkJjK5LHCP0mqX9cQ==" workbookSpinCount="100000" lockStructure="1"/>
  <bookViews>
    <workbookView xWindow="0" yWindow="0" windowWidth="28800" windowHeight="12225" xr2:uid="{99A28B35-F11B-4867-9E2E-8F216540A47E}"/>
  </bookViews>
  <sheets>
    <sheet name="Lote 3 - Viajes OSN" sheetId="7" r:id="rId1"/>
    <sheet name="Lote 3 - DIETAS" sheetId="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8" i="7" l="1"/>
  <c r="AH21" i="7"/>
  <c r="AH20" i="7"/>
  <c r="AH19" i="7"/>
  <c r="AH24" i="7" s="1"/>
  <c r="AG20" i="7"/>
  <c r="AG21" i="7"/>
  <c r="AG19" i="7"/>
  <c r="AG24" i="7" s="1"/>
  <c r="AF21" i="7"/>
  <c r="AF20" i="7"/>
  <c r="AF19" i="7"/>
  <c r="AB21" i="7"/>
  <c r="AB20" i="7"/>
  <c r="AB19" i="7"/>
  <c r="AA21" i="7"/>
  <c r="AA20" i="7"/>
  <c r="AA19" i="7"/>
  <c r="Z21" i="7"/>
  <c r="Z20" i="7"/>
  <c r="Z19" i="7"/>
  <c r="G21" i="7"/>
  <c r="F21" i="7"/>
  <c r="E21" i="7"/>
  <c r="V20" i="7"/>
  <c r="V21" i="7"/>
  <c r="V19" i="7"/>
  <c r="V24" i="7" s="1"/>
  <c r="U20" i="7"/>
  <c r="U21" i="7"/>
  <c r="U19" i="7"/>
  <c r="T20" i="7"/>
  <c r="T21" i="7"/>
  <c r="T19" i="7"/>
  <c r="P21" i="7"/>
  <c r="P20" i="7"/>
  <c r="P19" i="7"/>
  <c r="O21" i="7"/>
  <c r="O20" i="7"/>
  <c r="O19" i="7"/>
  <c r="N20" i="7"/>
  <c r="N21" i="7"/>
  <c r="N19" i="7"/>
  <c r="J21" i="7"/>
  <c r="J20" i="7"/>
  <c r="J19" i="7"/>
  <c r="I20" i="7"/>
  <c r="I21" i="7"/>
  <c r="I19" i="7"/>
  <c r="H21" i="7"/>
  <c r="H20" i="7"/>
  <c r="H19" i="7"/>
  <c r="F20" i="7"/>
  <c r="F19" i="7"/>
  <c r="F24" i="7" s="1"/>
  <c r="G20" i="7"/>
  <c r="G19" i="7"/>
  <c r="G24" i="7" s="1"/>
  <c r="E19" i="7"/>
  <c r="E24" i="7" s="1"/>
  <c r="E20" i="7"/>
  <c r="M12" i="7"/>
  <c r="S12" i="7" s="1"/>
  <c r="Y12" i="7" s="1"/>
  <c r="AE12" i="7" s="1"/>
  <c r="AE21" i="7" s="1"/>
  <c r="M11" i="7"/>
  <c r="S11" i="7" s="1"/>
  <c r="Y11" i="7" s="1"/>
  <c r="AE11" i="7" s="1"/>
  <c r="AE20" i="7" s="1"/>
  <c r="M10" i="7"/>
  <c r="S10" i="7" s="1"/>
  <c r="Y10" i="7" s="1"/>
  <c r="AE10" i="7" s="1"/>
  <c r="AE19" i="7" s="1"/>
  <c r="L10" i="7"/>
  <c r="R10" i="7" s="1"/>
  <c r="X10" i="7" s="1"/>
  <c r="AD10" i="7" s="1"/>
  <c r="AD19" i="7" s="1"/>
  <c r="L11" i="7"/>
  <c r="L20" i="7" s="1"/>
  <c r="L12" i="7"/>
  <c r="R12" i="7" s="1"/>
  <c r="X12" i="7" s="1"/>
  <c r="AD12" i="7" s="1"/>
  <c r="AD21" i="7" s="1"/>
  <c r="K12" i="7"/>
  <c r="Q12" i="7" s="1"/>
  <c r="W12" i="7" s="1"/>
  <c r="AC12" i="7" s="1"/>
  <c r="AC21" i="7" s="1"/>
  <c r="K11" i="7"/>
  <c r="Q11" i="7" s="1"/>
  <c r="W11" i="7" s="1"/>
  <c r="AC11" i="7" s="1"/>
  <c r="AC20" i="7" s="1"/>
  <c r="K10" i="7"/>
  <c r="Q10" i="7" s="1"/>
  <c r="W10" i="7" s="1"/>
  <c r="AC10" i="7" s="1"/>
  <c r="AC19" i="7" s="1"/>
  <c r="F14" i="6"/>
  <c r="D14" i="6"/>
  <c r="K14" i="6"/>
  <c r="I14" i="6"/>
  <c r="G14" i="6"/>
  <c r="E14" i="6"/>
  <c r="C14" i="6"/>
  <c r="H24" i="7" l="1"/>
  <c r="AA24" i="7"/>
  <c r="Z24" i="7"/>
  <c r="T24" i="7"/>
  <c r="N24" i="7"/>
  <c r="P24" i="7"/>
  <c r="I24" i="7"/>
  <c r="W21" i="7"/>
  <c r="AE24" i="7"/>
  <c r="L19" i="7"/>
  <c r="U24" i="7"/>
  <c r="AB24" i="7"/>
  <c r="AC24" i="7"/>
  <c r="AF24" i="7"/>
  <c r="J24" i="7"/>
  <c r="O24" i="7"/>
  <c r="W20" i="7"/>
  <c r="M19" i="7"/>
  <c r="Q20" i="7"/>
  <c r="X19" i="7"/>
  <c r="R19" i="7"/>
  <c r="M20" i="7"/>
  <c r="X21" i="7"/>
  <c r="S19" i="7"/>
  <c r="Y19" i="7"/>
  <c r="S20" i="7"/>
  <c r="Y21" i="7"/>
  <c r="K20" i="7"/>
  <c r="R11" i="7"/>
  <c r="R20" i="7" s="1"/>
  <c r="W19" i="7"/>
  <c r="W24" i="7" s="1"/>
  <c r="Y20" i="7"/>
  <c r="S21" i="7"/>
  <c r="M21" i="7"/>
  <c r="L21" i="7"/>
  <c r="L24" i="7" s="1"/>
  <c r="R21" i="7"/>
  <c r="Q21" i="7"/>
  <c r="K21" i="7"/>
  <c r="K19" i="7"/>
  <c r="Q19" i="7"/>
  <c r="L15" i="6"/>
  <c r="L14" i="6"/>
  <c r="L13" i="6"/>
  <c r="J15" i="6"/>
  <c r="J14" i="6"/>
  <c r="J13" i="6"/>
  <c r="H13" i="6"/>
  <c r="F13" i="6"/>
  <c r="D15" i="6"/>
  <c r="D13" i="6"/>
  <c r="C15" i="6"/>
  <c r="C13" i="6"/>
  <c r="H14" i="6"/>
  <c r="H15" i="6"/>
  <c r="F15" i="6"/>
  <c r="E7" i="6"/>
  <c r="E13" i="6" s="1"/>
  <c r="E9" i="6"/>
  <c r="G9" i="6" s="1"/>
  <c r="I9" i="6" s="1"/>
  <c r="K9" i="6" s="1"/>
  <c r="K15" i="6" s="1"/>
  <c r="E8" i="6"/>
  <c r="G8" i="6" s="1"/>
  <c r="I8" i="6" s="1"/>
  <c r="K8" i="6" s="1"/>
  <c r="Y29" i="7" l="1"/>
  <c r="X11" i="7"/>
  <c r="R24" i="7"/>
  <c r="M24" i="7"/>
  <c r="Y24" i="7"/>
  <c r="S24" i="7"/>
  <c r="Q24" i="7"/>
  <c r="AD11" i="7"/>
  <c r="AD20" i="7" s="1"/>
  <c r="AD24" i="7" s="1"/>
  <c r="X20" i="7"/>
  <c r="X24" i="7" s="1"/>
  <c r="K24" i="7"/>
  <c r="F18" i="6"/>
  <c r="H18" i="6"/>
  <c r="C18" i="6"/>
  <c r="L18" i="6"/>
  <c r="D18" i="6"/>
  <c r="J18" i="6"/>
  <c r="G15" i="6"/>
  <c r="I15" i="6"/>
  <c r="E15" i="6"/>
  <c r="E18" i="6" s="1"/>
  <c r="G7" i="6"/>
  <c r="L21" i="6" l="1"/>
  <c r="I7" i="6"/>
  <c r="G13" i="6"/>
  <c r="G18" i="6" s="1"/>
  <c r="K7" i="6" l="1"/>
  <c r="K13" i="6" s="1"/>
  <c r="K18" i="6" s="1"/>
  <c r="I13" i="6"/>
  <c r="I18" i="6" s="1"/>
  <c r="L20" i="6" l="1"/>
</calcChain>
</file>

<file path=xl/sharedStrings.xml><?xml version="1.0" encoding="utf-8"?>
<sst xmlns="http://schemas.openxmlformats.org/spreadsheetml/2006/main" count="134" uniqueCount="51">
  <si>
    <t>Rellenar las celdas de este color.</t>
  </si>
  <si>
    <t>TOTAL PRECIO MÁXIMO</t>
  </si>
  <si>
    <t>TOTAL PRECIO MÁXIMO DESDE EL 01/01/2026 HASTA EL 31/12/2026</t>
  </si>
  <si>
    <t>TOTAL PRECIO OFERTADO DESDE EL 01/01/2026 HASTA EL 31/12/2026</t>
  </si>
  <si>
    <t>TOTAL PRECIO MÁXIMO DESDE EL 01/01/2027 HASTA EL 31/12/2027</t>
  </si>
  <si>
    <t>TOTAL PRECIO OFERTADO DESDE EL 01/01/2027 HASTA EL 31/12/2027</t>
  </si>
  <si>
    <t>TOTAL PRECIO MÁXIMO DESDE EL 01/01/2028 HASTA EL 31/12/2028</t>
  </si>
  <si>
    <t>TOTAL PRECIO OFERTADO DESDE EL 01/01/2028 HASTA EL 31/12/2028</t>
  </si>
  <si>
    <t>TOTAL PRECIO MÁXIMO DESDE EL 01/01/2029 HASTA FINALIZACIÓN DEL CONTRATO</t>
  </si>
  <si>
    <t>TOTAL PRECIO OFERTADO DESDE EL 01/01/2029 HASTA FINALIZACIÓN DEL CONTRATO</t>
  </si>
  <si>
    <t>CANTIDAD ANUAL ESTIMADA *</t>
  </si>
  <si>
    <t>TOTAL PRECIO MÁXIMO DESDE EL INICIO HASTA EL 31/12/2025</t>
  </si>
  <si>
    <t>TOTAL PRECIO OFERTADO DESDE EL INICIO HASTA EL 31/12/2025</t>
  </si>
  <si>
    <t>PRECIO DÍA MAXIMO DESDE EL INICIO HASTA EL 31/12/2025</t>
  </si>
  <si>
    <t>PRECIO DÍA OFERTADO DESDE EL INICIO HASTA EL 31/12/2025</t>
  </si>
  <si>
    <t>PRECIO DÍA OFERTADO DESDE EL 01/01/2026 HASTA EL 31/12/2026</t>
  </si>
  <si>
    <t>PRECIO DÍA MAXIMO DESDE EL 01/01/2027 HASTA EL 31/12/2027</t>
  </si>
  <si>
    <t>PRECIO DÍA OFERTADO DESDE EL 01/01/2027 HASTA EL 31/12/2027</t>
  </si>
  <si>
    <t>PRECIO DÍA MAXIMO DESDE EL 01/01/2028 HASTA EL 31/12/2028</t>
  </si>
  <si>
    <t>PRECIO DÍA OFERTADO DESDE EL 01/01/2028 HASTA EL 31/12/2028</t>
  </si>
  <si>
    <t>PRECIO DÍA MAXIMO DESDE EL 01/01/2029 HASTA FINALIZACIÓN DEL CONTRATO</t>
  </si>
  <si>
    <t>PRECIO DÍA OFERTADO DESDE EL 01/01/2029 HASTA FINALIZACIÓN DEL CONTRATO</t>
  </si>
  <si>
    <t>LOTE 3: Orquesta Sinfónica de Navarra.</t>
  </si>
  <si>
    <t>Comida/cena</t>
  </si>
  <si>
    <t>Pernocte y desayuno</t>
  </si>
  <si>
    <t>Plus por sábado, domingo y festivo</t>
  </si>
  <si>
    <r>
      <t>El anexo deberá entregarse, una vez rellenado,</t>
    </r>
    <r>
      <rPr>
        <b/>
        <sz val="11"/>
        <color rgb="FFFF0000"/>
        <rFont val="Calibri"/>
        <family val="2"/>
      </rPr>
      <t xml:space="preserve"> </t>
    </r>
    <r>
      <rPr>
        <b/>
        <u/>
        <sz val="11"/>
        <color rgb="FFFF0000"/>
        <rFont val="Calibri"/>
        <family val="2"/>
      </rPr>
      <t>en formato PDF y firmado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rFont val="Calibri"/>
        <family val="2"/>
      </rPr>
      <t>por la empresa licitadora.</t>
    </r>
  </si>
  <si>
    <t>Importes total dietas</t>
  </si>
  <si>
    <t>0 kms ≤ distancia ≤ 100 kms</t>
  </si>
  <si>
    <t>100 kms &lt; distancia ≤ 200 kms</t>
  </si>
  <si>
    <t>300 kms &lt; distancia ≤ 400 kms</t>
  </si>
  <si>
    <t>DISTANCIA RECORRIDA (IDA + VUELTA)</t>
  </si>
  <si>
    <t>DISTANCIA RECORRIDA       (IDA + VUELTA)</t>
  </si>
  <si>
    <t>≤ 36 plazas</t>
  </si>
  <si>
    <t>≤ 55 plazas</t>
  </si>
  <si>
    <t>≤ 67 plazas</t>
  </si>
  <si>
    <t>CANTIDAD ANUAL ESTIMADA</t>
  </si>
  <si>
    <t>PRECIO MAXIMO DESDE EL INICIO HASTA EL 31/12/2025</t>
  </si>
  <si>
    <t>PRECIO OFERTADO DESDE EL INICIO HASTA EL 31/12/2025</t>
  </si>
  <si>
    <t>PRECIO MAXIMO DESDE EL 01/01/2026 HASTA EL 31/12/2026</t>
  </si>
  <si>
    <t>PRECIO OFERTADO DESDE EL 01/01/2026 HASTA EL 31/12/2026</t>
  </si>
  <si>
    <t>PRECIO MAXIMO DESDE EL 01/01/2027 HASTA EL 31/12/2027</t>
  </si>
  <si>
    <t>PRECIO OFERTADO DESDE EL 01/01/2027 HASTA EL 31/12/2027</t>
  </si>
  <si>
    <t>PRECIO MAXIMO DESDE EL 01/01/2028 HASTA EL 31/12/2028</t>
  </si>
  <si>
    <t>PRECIO OFERTADO DESDE EL 01/01/2028 HASTA EL 31/12/2028</t>
  </si>
  <si>
    <t>PRECIO MAXIMO DESDE EL 01/01/2029 HASTA FINALIZACIÓN DEL CONTRATO</t>
  </si>
  <si>
    <t>PRECIO OFERTADO DESDE EL 01/01/2029 HASTA FINALIZACIÓN DEL CONTRATO</t>
  </si>
  <si>
    <t>IMPORTES TOTALES</t>
  </si>
  <si>
    <t>TOTAL PRECIO OFERTADO LOTE 3, VIAJES</t>
  </si>
  <si>
    <t>TOTAL PRECIO OFERTADO LOTE 3, DIETAS</t>
  </si>
  <si>
    <t>La empresa licitadora deberá ofertar el precio del transporte para diferentes tramos de kilometraje y capacidad de autobús incluyendo un máximo de 4 horas de espera en destino.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</si>
</sst>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Calibri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4" borderId="0" applyNumberFormat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4" fillId="5" borderId="0" xfId="2" applyFont="1" applyFill="1" applyProtection="1"/>
    <xf numFmtId="8" fontId="4" fillId="3" borderId="1" xfId="1" applyNumberFormat="1" applyFont="1" applyFill="1" applyBorder="1" applyAlignment="1">
      <alignment horizontal="center" vertical="center"/>
    </xf>
    <xf numFmtId="8" fontId="0" fillId="0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8" fontId="0" fillId="0" borderId="0" xfId="0" applyNumberFormat="1"/>
    <xf numFmtId="8" fontId="0" fillId="5" borderId="1" xfId="0" applyNumberFormat="1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3" fontId="0" fillId="0" borderId="2" xfId="0" applyNumberFormat="1" applyFill="1" applyBorder="1" applyAlignment="1">
      <alignment horizontal="center" vertical="center"/>
    </xf>
    <xf numFmtId="0" fontId="0" fillId="0" borderId="5" xfId="0" applyBorder="1"/>
    <xf numFmtId="8" fontId="0" fillId="0" borderId="0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/>
    </xf>
    <xf numFmtId="8" fontId="0" fillId="3" borderId="1" xfId="0" applyNumberFormat="1" applyFill="1" applyBorder="1" applyAlignment="1">
      <alignment horizontal="center"/>
    </xf>
    <xf numFmtId="8" fontId="0" fillId="3" borderId="2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5" borderId="0" xfId="0" applyFill="1"/>
    <xf numFmtId="8" fontId="4" fillId="3" borderId="17" xfId="1" applyNumberFormat="1" applyFont="1" applyFill="1" applyBorder="1" applyAlignment="1">
      <alignment horizontal="center" vertical="center"/>
    </xf>
    <xf numFmtId="0" fontId="0" fillId="0" borderId="18" xfId="0" applyBorder="1"/>
    <xf numFmtId="0" fontId="0" fillId="0" borderId="0" xfId="0" applyBorder="1"/>
    <xf numFmtId="8" fontId="0" fillId="0" borderId="19" xfId="0" applyNumberForma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8" fontId="0" fillId="5" borderId="1" xfId="0" applyNumberFormat="1" applyFill="1" applyBorder="1" applyAlignment="1" applyProtection="1">
      <alignment horizontal="center"/>
      <protection locked="0"/>
    </xf>
    <xf numFmtId="8" fontId="0" fillId="5" borderId="5" xfId="0" applyNumberFormat="1" applyFill="1" applyBorder="1" applyAlignment="1" applyProtection="1">
      <alignment horizontal="center"/>
      <protection locked="0"/>
    </xf>
  </cellXfs>
  <cellStyles count="3">
    <cellStyle name="Bueno" xfId="2" builtinId="26"/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DA678-E081-4B8B-A1C8-6D0D92D61704}">
  <dimension ref="A2:AH33"/>
  <sheetViews>
    <sheetView showGridLines="0" tabSelected="1" zoomScale="85" zoomScaleNormal="85" workbookViewId="0">
      <selection activeCell="E13" sqref="E13"/>
    </sheetView>
  </sheetViews>
  <sheetFormatPr baseColWidth="10" defaultRowHeight="15" x14ac:dyDescent="0.25"/>
  <cols>
    <col min="1" max="1" width="28.85546875" customWidth="1"/>
    <col min="7" max="7" width="11.7109375" customWidth="1"/>
    <col min="29" max="29" width="13" customWidth="1"/>
    <col min="30" max="30" width="12.7109375" customWidth="1"/>
    <col min="31" max="31" width="12" customWidth="1"/>
    <col min="32" max="32" width="13.28515625" customWidth="1"/>
    <col min="33" max="33" width="13.7109375" customWidth="1"/>
    <col min="34" max="34" width="12.5703125" customWidth="1"/>
  </cols>
  <sheetData>
    <row r="2" spans="1:34" x14ac:dyDescent="0.25">
      <c r="A2" s="32" t="s">
        <v>50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4" spans="1:34" x14ac:dyDescent="0.25">
      <c r="A4" s="3" t="s">
        <v>0</v>
      </c>
      <c r="B4" s="27"/>
      <c r="C4" s="27"/>
    </row>
    <row r="6" spans="1:34" ht="15.75" thickBot="1" x14ac:dyDescent="0.3"/>
    <row r="7" spans="1:34" ht="15.75" thickBot="1" x14ac:dyDescent="0.3">
      <c r="B7" s="44" t="s">
        <v>22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55"/>
    </row>
    <row r="8" spans="1:34" ht="30.75" customHeight="1" thickBot="1" x14ac:dyDescent="0.3">
      <c r="B8" s="46" t="s">
        <v>36</v>
      </c>
      <c r="C8" s="47"/>
      <c r="D8" s="48"/>
      <c r="E8" s="35" t="s">
        <v>37</v>
      </c>
      <c r="F8" s="36"/>
      <c r="G8" s="37"/>
      <c r="H8" s="35" t="s">
        <v>38</v>
      </c>
      <c r="I8" s="36"/>
      <c r="J8" s="37"/>
      <c r="K8" s="35" t="s">
        <v>39</v>
      </c>
      <c r="L8" s="36"/>
      <c r="M8" s="37"/>
      <c r="N8" s="35" t="s">
        <v>40</v>
      </c>
      <c r="O8" s="36"/>
      <c r="P8" s="37"/>
      <c r="Q8" s="35" t="s">
        <v>41</v>
      </c>
      <c r="R8" s="36"/>
      <c r="S8" s="37"/>
      <c r="T8" s="35" t="s">
        <v>42</v>
      </c>
      <c r="U8" s="36"/>
      <c r="V8" s="37"/>
      <c r="W8" s="35" t="s">
        <v>43</v>
      </c>
      <c r="X8" s="36"/>
      <c r="Y8" s="37"/>
      <c r="Z8" s="35" t="s">
        <v>44</v>
      </c>
      <c r="AA8" s="36"/>
      <c r="AB8" s="37"/>
      <c r="AC8" s="35" t="s">
        <v>45</v>
      </c>
      <c r="AD8" s="36"/>
      <c r="AE8" s="37"/>
      <c r="AF8" s="35" t="s">
        <v>46</v>
      </c>
      <c r="AG8" s="36"/>
      <c r="AH8" s="37"/>
    </row>
    <row r="9" spans="1:34" ht="24.75" thickBot="1" x14ac:dyDescent="0.3">
      <c r="A9" s="6" t="s">
        <v>32</v>
      </c>
      <c r="B9" s="6" t="s">
        <v>33</v>
      </c>
      <c r="C9" s="6" t="s">
        <v>34</v>
      </c>
      <c r="D9" s="6" t="s">
        <v>35</v>
      </c>
      <c r="E9" s="6" t="s">
        <v>33</v>
      </c>
      <c r="F9" s="6" t="s">
        <v>34</v>
      </c>
      <c r="G9" s="6" t="s">
        <v>35</v>
      </c>
      <c r="H9" s="6" t="s">
        <v>33</v>
      </c>
      <c r="I9" s="6" t="s">
        <v>34</v>
      </c>
      <c r="J9" s="6" t="s">
        <v>35</v>
      </c>
      <c r="K9" s="6" t="s">
        <v>33</v>
      </c>
      <c r="L9" s="6" t="s">
        <v>34</v>
      </c>
      <c r="M9" s="6" t="s">
        <v>35</v>
      </c>
      <c r="N9" s="6" t="s">
        <v>33</v>
      </c>
      <c r="O9" s="6" t="s">
        <v>34</v>
      </c>
      <c r="P9" s="6" t="s">
        <v>35</v>
      </c>
      <c r="Q9" s="6" t="s">
        <v>33</v>
      </c>
      <c r="R9" s="6" t="s">
        <v>34</v>
      </c>
      <c r="S9" s="6" t="s">
        <v>35</v>
      </c>
      <c r="T9" s="6" t="s">
        <v>33</v>
      </c>
      <c r="U9" s="6" t="s">
        <v>34</v>
      </c>
      <c r="V9" s="6" t="s">
        <v>35</v>
      </c>
      <c r="W9" s="6" t="s">
        <v>33</v>
      </c>
      <c r="X9" s="6" t="s">
        <v>34</v>
      </c>
      <c r="Y9" s="6" t="s">
        <v>35</v>
      </c>
      <c r="Z9" s="6" t="s">
        <v>33</v>
      </c>
      <c r="AA9" s="6" t="s">
        <v>34</v>
      </c>
      <c r="AB9" s="6" t="s">
        <v>35</v>
      </c>
      <c r="AC9" s="6" t="s">
        <v>33</v>
      </c>
      <c r="AD9" s="6" t="s">
        <v>34</v>
      </c>
      <c r="AE9" s="6" t="s">
        <v>35</v>
      </c>
      <c r="AF9" s="6" t="s">
        <v>33</v>
      </c>
      <c r="AG9" s="6" t="s">
        <v>34</v>
      </c>
      <c r="AH9" s="6" t="s">
        <v>35</v>
      </c>
    </row>
    <row r="10" spans="1:34" ht="15.75" thickBot="1" x14ac:dyDescent="0.3">
      <c r="A10" s="12" t="s">
        <v>28</v>
      </c>
      <c r="B10" s="18">
        <v>0.2</v>
      </c>
      <c r="C10" s="19">
        <v>8</v>
      </c>
      <c r="D10" s="24">
        <v>0.2</v>
      </c>
      <c r="E10" s="14">
        <v>355</v>
      </c>
      <c r="F10" s="14">
        <v>373</v>
      </c>
      <c r="G10" s="14">
        <v>484</v>
      </c>
      <c r="H10" s="63"/>
      <c r="I10" s="63"/>
      <c r="J10" s="63"/>
      <c r="K10" s="14">
        <f t="shared" ref="K10:M12" si="0">E10*1.03</f>
        <v>365.65000000000003</v>
      </c>
      <c r="L10" s="14">
        <f t="shared" si="0"/>
        <v>384.19</v>
      </c>
      <c r="M10" s="14">
        <f t="shared" si="0"/>
        <v>498.52000000000004</v>
      </c>
      <c r="N10" s="63"/>
      <c r="O10" s="63"/>
      <c r="P10" s="63"/>
      <c r="Q10" s="14">
        <f>K10*1.03</f>
        <v>376.61950000000007</v>
      </c>
      <c r="R10" s="14">
        <f>L10*1.03</f>
        <v>395.71570000000003</v>
      </c>
      <c r="S10" s="14">
        <f>M10*1.03</f>
        <v>513.4756000000001</v>
      </c>
      <c r="T10" s="63"/>
      <c r="U10" s="63"/>
      <c r="V10" s="63"/>
      <c r="W10" s="14">
        <f>Q10*1.03</f>
        <v>387.91808500000008</v>
      </c>
      <c r="X10" s="14">
        <f>R10*1.03</f>
        <v>407.58717100000001</v>
      </c>
      <c r="Y10" s="14">
        <f>S10*1.03</f>
        <v>528.8798680000001</v>
      </c>
      <c r="Z10" s="63"/>
      <c r="AA10" s="63"/>
      <c r="AB10" s="63"/>
      <c r="AC10" s="14">
        <f>W10*1.03</f>
        <v>399.55562755000011</v>
      </c>
      <c r="AD10" s="14">
        <f>X10*1.03</f>
        <v>419.81478613000002</v>
      </c>
      <c r="AE10" s="14">
        <f>Y10*1.03</f>
        <v>544.74626404000014</v>
      </c>
      <c r="AF10" s="63"/>
      <c r="AG10" s="63"/>
      <c r="AH10" s="63"/>
    </row>
    <row r="11" spans="1:34" ht="15.75" thickBot="1" x14ac:dyDescent="0.3">
      <c r="A11" s="12" t="s">
        <v>29</v>
      </c>
      <c r="B11" s="20">
        <v>1</v>
      </c>
      <c r="C11" s="21">
        <v>2</v>
      </c>
      <c r="D11" s="25">
        <v>7</v>
      </c>
      <c r="E11" s="14">
        <v>445</v>
      </c>
      <c r="F11" s="14">
        <v>468</v>
      </c>
      <c r="G11" s="14">
        <v>608</v>
      </c>
      <c r="H11" s="63"/>
      <c r="I11" s="63"/>
      <c r="J11" s="63"/>
      <c r="K11" s="14">
        <f t="shared" si="0"/>
        <v>458.35</v>
      </c>
      <c r="L11" s="14">
        <f t="shared" si="0"/>
        <v>482.04</v>
      </c>
      <c r="M11" s="14">
        <f t="shared" si="0"/>
        <v>626.24</v>
      </c>
      <c r="N11" s="63"/>
      <c r="O11" s="63"/>
      <c r="P11" s="63"/>
      <c r="Q11" s="14">
        <f t="shared" ref="Q11:Q12" si="1">K11*1.03</f>
        <v>472.10050000000001</v>
      </c>
      <c r="R11" s="14">
        <f>L11*1.03</f>
        <v>496.50120000000004</v>
      </c>
      <c r="S11" s="14">
        <f t="shared" ref="S11:S12" si="2">M11*1.03</f>
        <v>645.02719999999999</v>
      </c>
      <c r="T11" s="63"/>
      <c r="U11" s="63"/>
      <c r="V11" s="63"/>
      <c r="W11" s="14">
        <f t="shared" ref="W11:W12" si="3">Q11*1.03</f>
        <v>486.26351500000004</v>
      </c>
      <c r="X11" s="14">
        <f t="shared" ref="X11:X12" si="4">R11*1.03</f>
        <v>511.39623600000004</v>
      </c>
      <c r="Y11" s="14">
        <f t="shared" ref="Y11:Y12" si="5">S11*1.03</f>
        <v>664.378016</v>
      </c>
      <c r="Z11" s="63"/>
      <c r="AA11" s="63"/>
      <c r="AB11" s="63"/>
      <c r="AC11" s="14">
        <f t="shared" ref="AC11:AC12" si="6">W11*1.03</f>
        <v>500.85142045000003</v>
      </c>
      <c r="AD11" s="14">
        <f t="shared" ref="AD11:AD12" si="7">X11*1.03</f>
        <v>526.73812308000004</v>
      </c>
      <c r="AE11" s="14">
        <f t="shared" ref="AE11:AE12" si="8">Y11*1.03</f>
        <v>684.30935648000002</v>
      </c>
      <c r="AF11" s="63"/>
      <c r="AG11" s="63"/>
      <c r="AH11" s="63"/>
    </row>
    <row r="12" spans="1:34" ht="15.75" thickBot="1" x14ac:dyDescent="0.3">
      <c r="A12" s="12" t="s">
        <v>30</v>
      </c>
      <c r="B12" s="22">
        <v>0.2</v>
      </c>
      <c r="C12" s="23">
        <v>1</v>
      </c>
      <c r="D12" s="26">
        <v>10</v>
      </c>
      <c r="E12" s="14">
        <v>649</v>
      </c>
      <c r="F12" s="14">
        <v>703</v>
      </c>
      <c r="G12" s="14">
        <v>827</v>
      </c>
      <c r="H12" s="64"/>
      <c r="I12" s="64"/>
      <c r="J12" s="64"/>
      <c r="K12" s="14">
        <f t="shared" si="0"/>
        <v>668.47</v>
      </c>
      <c r="L12" s="14">
        <f t="shared" si="0"/>
        <v>724.09</v>
      </c>
      <c r="M12" s="14">
        <f t="shared" si="0"/>
        <v>851.81000000000006</v>
      </c>
      <c r="N12" s="64"/>
      <c r="O12" s="64"/>
      <c r="P12" s="64"/>
      <c r="Q12" s="14">
        <f t="shared" si="1"/>
        <v>688.52410000000009</v>
      </c>
      <c r="R12" s="14">
        <f t="shared" ref="R12" si="9">L12*1.03</f>
        <v>745.81270000000006</v>
      </c>
      <c r="S12" s="14">
        <f t="shared" si="2"/>
        <v>877.36430000000007</v>
      </c>
      <c r="T12" s="64"/>
      <c r="U12" s="64"/>
      <c r="V12" s="64"/>
      <c r="W12" s="14">
        <f t="shared" si="3"/>
        <v>709.17982300000006</v>
      </c>
      <c r="X12" s="14">
        <f t="shared" si="4"/>
        <v>768.18708100000003</v>
      </c>
      <c r="Y12" s="14">
        <f t="shared" si="5"/>
        <v>903.68522900000005</v>
      </c>
      <c r="Z12" s="64"/>
      <c r="AA12" s="64"/>
      <c r="AB12" s="64"/>
      <c r="AC12" s="14">
        <f t="shared" si="6"/>
        <v>730.45521769000004</v>
      </c>
      <c r="AD12" s="14">
        <f t="shared" si="7"/>
        <v>791.23269343000004</v>
      </c>
      <c r="AE12" s="14">
        <f t="shared" si="8"/>
        <v>930.79578587000003</v>
      </c>
      <c r="AF12" s="64"/>
      <c r="AG12" s="64"/>
      <c r="AH12" s="64"/>
    </row>
    <row r="15" spans="1:34" ht="12" customHeight="1" thickBot="1" x14ac:dyDescent="0.3"/>
    <row r="16" spans="1:34" ht="15" customHeight="1" thickBot="1" x14ac:dyDescent="0.3">
      <c r="E16" s="44" t="s">
        <v>22</v>
      </c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</row>
    <row r="17" spans="1:34" ht="28.5" customHeight="1" thickBot="1" x14ac:dyDescent="0.3">
      <c r="E17" s="35" t="s">
        <v>37</v>
      </c>
      <c r="F17" s="36"/>
      <c r="G17" s="37"/>
      <c r="H17" s="35" t="s">
        <v>38</v>
      </c>
      <c r="I17" s="36"/>
      <c r="J17" s="37"/>
      <c r="K17" s="35" t="s">
        <v>39</v>
      </c>
      <c r="L17" s="36"/>
      <c r="M17" s="37"/>
      <c r="N17" s="35" t="s">
        <v>40</v>
      </c>
      <c r="O17" s="36"/>
      <c r="P17" s="37"/>
      <c r="Q17" s="35" t="s">
        <v>41</v>
      </c>
      <c r="R17" s="36"/>
      <c r="S17" s="37"/>
      <c r="T17" s="35" t="s">
        <v>42</v>
      </c>
      <c r="U17" s="36"/>
      <c r="V17" s="37"/>
      <c r="W17" s="35" t="s">
        <v>43</v>
      </c>
      <c r="X17" s="36"/>
      <c r="Y17" s="37"/>
      <c r="Z17" s="35" t="s">
        <v>44</v>
      </c>
      <c r="AA17" s="36"/>
      <c r="AB17" s="37"/>
      <c r="AC17" s="35" t="s">
        <v>45</v>
      </c>
      <c r="AD17" s="36"/>
      <c r="AE17" s="37"/>
      <c r="AF17" s="35" t="s">
        <v>46</v>
      </c>
      <c r="AG17" s="36"/>
      <c r="AH17" s="37"/>
    </row>
    <row r="18" spans="1:34" ht="24.75" customHeight="1" thickBot="1" x14ac:dyDescent="0.3">
      <c r="A18" s="46" t="s">
        <v>31</v>
      </c>
      <c r="B18" s="47"/>
      <c r="C18" s="47"/>
      <c r="D18" s="48"/>
      <c r="E18" s="6" t="s">
        <v>33</v>
      </c>
      <c r="F18" s="6" t="s">
        <v>34</v>
      </c>
      <c r="G18" s="6" t="s">
        <v>35</v>
      </c>
      <c r="H18" s="6" t="s">
        <v>33</v>
      </c>
      <c r="I18" s="6" t="s">
        <v>34</v>
      </c>
      <c r="J18" s="6" t="s">
        <v>35</v>
      </c>
      <c r="K18" s="6" t="s">
        <v>33</v>
      </c>
      <c r="L18" s="6" t="s">
        <v>34</v>
      </c>
      <c r="M18" s="6" t="s">
        <v>35</v>
      </c>
      <c r="N18" s="6" t="s">
        <v>33</v>
      </c>
      <c r="O18" s="6" t="s">
        <v>34</v>
      </c>
      <c r="P18" s="6" t="s">
        <v>35</v>
      </c>
      <c r="Q18" s="6" t="s">
        <v>33</v>
      </c>
      <c r="R18" s="6" t="s">
        <v>34</v>
      </c>
      <c r="S18" s="6" t="s">
        <v>35</v>
      </c>
      <c r="T18" s="6" t="s">
        <v>33</v>
      </c>
      <c r="U18" s="6" t="s">
        <v>34</v>
      </c>
      <c r="V18" s="6" t="s">
        <v>35</v>
      </c>
      <c r="W18" s="6" t="s">
        <v>33</v>
      </c>
      <c r="X18" s="6" t="s">
        <v>34</v>
      </c>
      <c r="Y18" s="6" t="s">
        <v>35</v>
      </c>
      <c r="Z18" s="6" t="s">
        <v>33</v>
      </c>
      <c r="AA18" s="6" t="s">
        <v>34</v>
      </c>
      <c r="AB18" s="6" t="s">
        <v>35</v>
      </c>
      <c r="AC18" s="6" t="s">
        <v>33</v>
      </c>
      <c r="AD18" s="6" t="s">
        <v>34</v>
      </c>
      <c r="AE18" s="6" t="s">
        <v>35</v>
      </c>
      <c r="AF18" s="6" t="s">
        <v>33</v>
      </c>
      <c r="AG18" s="6" t="s">
        <v>34</v>
      </c>
      <c r="AH18" s="6" t="s">
        <v>35</v>
      </c>
    </row>
    <row r="19" spans="1:34" ht="15.75" thickBot="1" x14ac:dyDescent="0.3">
      <c r="A19" s="49" t="s">
        <v>28</v>
      </c>
      <c r="B19" s="50"/>
      <c r="C19" s="50"/>
      <c r="D19" s="51"/>
      <c r="E19" s="14">
        <f>E10*B10</f>
        <v>71</v>
      </c>
      <c r="F19" s="14">
        <f>C10*F10</f>
        <v>2984</v>
      </c>
      <c r="G19" s="14">
        <f>G10*D10</f>
        <v>96.800000000000011</v>
      </c>
      <c r="H19" s="15">
        <f>B10*H10</f>
        <v>0</v>
      </c>
      <c r="I19" s="15">
        <f>I10*C10</f>
        <v>0</v>
      </c>
      <c r="J19" s="15">
        <f>D10*J10</f>
        <v>0</v>
      </c>
      <c r="K19" s="14">
        <f>K10*B10</f>
        <v>73.13000000000001</v>
      </c>
      <c r="L19" s="14">
        <f>L10*C10</f>
        <v>3073.52</v>
      </c>
      <c r="M19" s="14">
        <f>M10*D10</f>
        <v>99.704000000000008</v>
      </c>
      <c r="N19" s="15">
        <f>N10*B10</f>
        <v>0</v>
      </c>
      <c r="O19" s="15">
        <f>O10*C10</f>
        <v>0</v>
      </c>
      <c r="P19" s="15">
        <f>P10*D10</f>
        <v>0</v>
      </c>
      <c r="Q19" s="14">
        <f t="shared" ref="Q19:S21" si="10">Q10*B10</f>
        <v>75.323900000000023</v>
      </c>
      <c r="R19" s="14">
        <f t="shared" si="10"/>
        <v>3165.7256000000002</v>
      </c>
      <c r="S19" s="14">
        <f t="shared" si="10"/>
        <v>102.69512000000003</v>
      </c>
      <c r="T19" s="15">
        <f>T10*B10</f>
        <v>0</v>
      </c>
      <c r="U19" s="15">
        <f>U10*C10</f>
        <v>0</v>
      </c>
      <c r="V19" s="15">
        <f>V10*D10</f>
        <v>0</v>
      </c>
      <c r="W19" s="14">
        <f>W10*B10</f>
        <v>77.583617000000018</v>
      </c>
      <c r="X19" s="14">
        <f>X10*C10</f>
        <v>3260.6973680000001</v>
      </c>
      <c r="Y19" s="14">
        <f>Y10*D10</f>
        <v>105.77597360000003</v>
      </c>
      <c r="Z19" s="15">
        <f t="shared" ref="Z19:AB21" si="11">Z10*B10</f>
        <v>0</v>
      </c>
      <c r="AA19" s="15">
        <f t="shared" si="11"/>
        <v>0</v>
      </c>
      <c r="AB19" s="15">
        <f t="shared" si="11"/>
        <v>0</v>
      </c>
      <c r="AC19" s="14">
        <f>AC10*B10</f>
        <v>79.911125510000034</v>
      </c>
      <c r="AD19" s="14">
        <f>AD10*C10</f>
        <v>3358.5182890400001</v>
      </c>
      <c r="AE19" s="14">
        <f>AE10*D10</f>
        <v>108.94925280800004</v>
      </c>
      <c r="AF19" s="15">
        <f t="shared" ref="AF19:AH21" si="12">AF10*B10</f>
        <v>0</v>
      </c>
      <c r="AG19" s="15">
        <f t="shared" si="12"/>
        <v>0</v>
      </c>
      <c r="AH19" s="15">
        <f t="shared" si="12"/>
        <v>0</v>
      </c>
    </row>
    <row r="20" spans="1:34" ht="15.75" thickBot="1" x14ac:dyDescent="0.3">
      <c r="A20" s="49" t="s">
        <v>29</v>
      </c>
      <c r="B20" s="50"/>
      <c r="C20" s="50"/>
      <c r="D20" s="51"/>
      <c r="E20" s="14">
        <f>E11*B11</f>
        <v>445</v>
      </c>
      <c r="F20" s="14">
        <f>C11*F11</f>
        <v>936</v>
      </c>
      <c r="G20" s="14">
        <f>G11*D11</f>
        <v>4256</v>
      </c>
      <c r="H20" s="15">
        <f t="shared" ref="H20" si="13">B11*H11</f>
        <v>0</v>
      </c>
      <c r="I20" s="15">
        <f t="shared" ref="I20:I21" si="14">I11*C11</f>
        <v>0</v>
      </c>
      <c r="J20" s="15">
        <f>D11*J11</f>
        <v>0</v>
      </c>
      <c r="K20" s="14">
        <f t="shared" ref="K20:K21" si="15">K11*B11</f>
        <v>458.35</v>
      </c>
      <c r="L20" s="14">
        <f t="shared" ref="L20:L21" si="16">L11*C11</f>
        <v>964.08</v>
      </c>
      <c r="M20" s="14">
        <f t="shared" ref="M20:M21" si="17">M11*D11</f>
        <v>4383.68</v>
      </c>
      <c r="N20" s="15">
        <f t="shared" ref="N20:N21" si="18">N11*B11</f>
        <v>0</v>
      </c>
      <c r="O20" s="15">
        <f>O11*C11</f>
        <v>0</v>
      </c>
      <c r="P20" s="15">
        <f>P11*D11</f>
        <v>0</v>
      </c>
      <c r="Q20" s="14">
        <f t="shared" si="10"/>
        <v>472.10050000000001</v>
      </c>
      <c r="R20" s="14">
        <f t="shared" si="10"/>
        <v>993.00240000000008</v>
      </c>
      <c r="S20" s="14">
        <f t="shared" si="10"/>
        <v>4515.1903999999995</v>
      </c>
      <c r="T20" s="15">
        <f t="shared" ref="T20:T21" si="19">T11*B11</f>
        <v>0</v>
      </c>
      <c r="U20" s="15">
        <f t="shared" ref="U20:U21" si="20">U11*C11</f>
        <v>0</v>
      </c>
      <c r="V20" s="15">
        <f t="shared" ref="V20:V21" si="21">V11*D11</f>
        <v>0</v>
      </c>
      <c r="W20" s="14">
        <f t="shared" ref="W20:W21" si="22">W11*B11</f>
        <v>486.26351500000004</v>
      </c>
      <c r="X20" s="14">
        <f t="shared" ref="X20:X21" si="23">X11*C11</f>
        <v>1022.7924720000001</v>
      </c>
      <c r="Y20" s="14">
        <f t="shared" ref="Y20:Y21" si="24">Y11*D11</f>
        <v>4650.6461120000004</v>
      </c>
      <c r="Z20" s="15">
        <f t="shared" si="11"/>
        <v>0</v>
      </c>
      <c r="AA20" s="15">
        <f t="shared" si="11"/>
        <v>0</v>
      </c>
      <c r="AB20" s="15">
        <f t="shared" si="11"/>
        <v>0</v>
      </c>
      <c r="AC20" s="14">
        <f t="shared" ref="AC20:AC21" si="25">AC11*B11</f>
        <v>500.85142045000003</v>
      </c>
      <c r="AD20" s="14">
        <f>AD11*C11</f>
        <v>1053.4762461600001</v>
      </c>
      <c r="AE20" s="14">
        <f>AE11*D11</f>
        <v>4790.16549536</v>
      </c>
      <c r="AF20" s="15">
        <f t="shared" si="12"/>
        <v>0</v>
      </c>
      <c r="AG20" s="15">
        <f t="shared" si="12"/>
        <v>0</v>
      </c>
      <c r="AH20" s="15">
        <f t="shared" si="12"/>
        <v>0</v>
      </c>
    </row>
    <row r="21" spans="1:34" ht="15.75" thickBot="1" x14ac:dyDescent="0.3">
      <c r="A21" s="52" t="s">
        <v>30</v>
      </c>
      <c r="B21" s="53"/>
      <c r="C21" s="53"/>
      <c r="D21" s="54"/>
      <c r="E21" s="14">
        <f>E12*B12</f>
        <v>129.80000000000001</v>
      </c>
      <c r="F21" s="14">
        <f>C12*F12</f>
        <v>703</v>
      </c>
      <c r="G21" s="14">
        <f>G12*D12</f>
        <v>8270</v>
      </c>
      <c r="H21" s="15">
        <f>B12*H12</f>
        <v>0</v>
      </c>
      <c r="I21" s="15">
        <f t="shared" si="14"/>
        <v>0</v>
      </c>
      <c r="J21" s="15">
        <f>D12*J12</f>
        <v>0</v>
      </c>
      <c r="K21" s="14">
        <f t="shared" si="15"/>
        <v>133.69400000000002</v>
      </c>
      <c r="L21" s="14">
        <f t="shared" si="16"/>
        <v>724.09</v>
      </c>
      <c r="M21" s="14">
        <f t="shared" si="17"/>
        <v>8518.1</v>
      </c>
      <c r="N21" s="15">
        <f t="shared" si="18"/>
        <v>0</v>
      </c>
      <c r="O21" s="15">
        <f>O12*C12</f>
        <v>0</v>
      </c>
      <c r="P21" s="15">
        <f>P12*D12</f>
        <v>0</v>
      </c>
      <c r="Q21" s="14">
        <f t="shared" si="10"/>
        <v>137.70482000000001</v>
      </c>
      <c r="R21" s="14">
        <f t="shared" si="10"/>
        <v>745.81270000000006</v>
      </c>
      <c r="S21" s="14">
        <f t="shared" si="10"/>
        <v>8773.643</v>
      </c>
      <c r="T21" s="15">
        <f t="shared" si="19"/>
        <v>0</v>
      </c>
      <c r="U21" s="15">
        <f t="shared" si="20"/>
        <v>0</v>
      </c>
      <c r="V21" s="15">
        <f t="shared" si="21"/>
        <v>0</v>
      </c>
      <c r="W21" s="14">
        <f t="shared" si="22"/>
        <v>141.83596460000001</v>
      </c>
      <c r="X21" s="14">
        <f t="shared" si="23"/>
        <v>768.18708100000003</v>
      </c>
      <c r="Y21" s="14">
        <f t="shared" si="24"/>
        <v>9036.8522900000007</v>
      </c>
      <c r="Z21" s="15">
        <f t="shared" si="11"/>
        <v>0</v>
      </c>
      <c r="AA21" s="15">
        <f t="shared" si="11"/>
        <v>0</v>
      </c>
      <c r="AB21" s="15">
        <f t="shared" si="11"/>
        <v>0</v>
      </c>
      <c r="AC21" s="14">
        <f t="shared" si="25"/>
        <v>146.09104353800001</v>
      </c>
      <c r="AD21" s="14">
        <f>AD12*C12</f>
        <v>791.23269343000004</v>
      </c>
      <c r="AE21" s="14">
        <f>AE12*D12</f>
        <v>9307.9578586999996</v>
      </c>
      <c r="AF21" s="15">
        <f t="shared" si="12"/>
        <v>0</v>
      </c>
      <c r="AG21" s="15">
        <f t="shared" si="12"/>
        <v>0</v>
      </c>
      <c r="AH21" s="15">
        <f t="shared" si="12"/>
        <v>0</v>
      </c>
    </row>
    <row r="23" spans="1:34" ht="15.75" thickBot="1" x14ac:dyDescent="0.3"/>
    <row r="24" spans="1:34" ht="15.75" thickBot="1" x14ac:dyDescent="0.3">
      <c r="A24" s="43" t="s">
        <v>47</v>
      </c>
      <c r="B24" s="43"/>
      <c r="C24" s="43"/>
      <c r="D24" s="43"/>
      <c r="E24" s="14">
        <f>SUM(E19:E21)</f>
        <v>645.79999999999995</v>
      </c>
      <c r="F24" s="14">
        <f t="shared" ref="F24:AG24" si="26">SUM(F19:F21)</f>
        <v>4623</v>
      </c>
      <c r="G24" s="14">
        <f t="shared" si="26"/>
        <v>12622.8</v>
      </c>
      <c r="H24" s="15">
        <f t="shared" si="26"/>
        <v>0</v>
      </c>
      <c r="I24" s="15">
        <f t="shared" si="26"/>
        <v>0</v>
      </c>
      <c r="J24" s="15">
        <f t="shared" si="26"/>
        <v>0</v>
      </c>
      <c r="K24" s="14">
        <f t="shared" si="26"/>
        <v>665.17399999999998</v>
      </c>
      <c r="L24" s="14">
        <f t="shared" si="26"/>
        <v>4761.6899999999996</v>
      </c>
      <c r="M24" s="14">
        <f t="shared" si="26"/>
        <v>13001.484</v>
      </c>
      <c r="N24" s="15">
        <f t="shared" si="26"/>
        <v>0</v>
      </c>
      <c r="O24" s="15">
        <f t="shared" si="26"/>
        <v>0</v>
      </c>
      <c r="P24" s="15">
        <f t="shared" si="26"/>
        <v>0</v>
      </c>
      <c r="Q24" s="14">
        <f t="shared" si="26"/>
        <v>685.12922000000003</v>
      </c>
      <c r="R24" s="14">
        <f t="shared" si="26"/>
        <v>4904.5407000000005</v>
      </c>
      <c r="S24" s="14">
        <f t="shared" si="26"/>
        <v>13391.52852</v>
      </c>
      <c r="T24" s="15">
        <f t="shared" si="26"/>
        <v>0</v>
      </c>
      <c r="U24" s="15">
        <f t="shared" si="26"/>
        <v>0</v>
      </c>
      <c r="V24" s="15">
        <f t="shared" si="26"/>
        <v>0</v>
      </c>
      <c r="W24" s="14">
        <f t="shared" si="26"/>
        <v>705.68309660000011</v>
      </c>
      <c r="X24" s="14">
        <f t="shared" si="26"/>
        <v>5051.6769210000002</v>
      </c>
      <c r="Y24" s="14">
        <f t="shared" si="26"/>
        <v>13793.274375600002</v>
      </c>
      <c r="Z24" s="15">
        <f t="shared" si="26"/>
        <v>0</v>
      </c>
      <c r="AA24" s="15">
        <f t="shared" si="26"/>
        <v>0</v>
      </c>
      <c r="AB24" s="15">
        <f t="shared" si="26"/>
        <v>0</v>
      </c>
      <c r="AC24" s="14">
        <f t="shared" si="26"/>
        <v>726.85358949800013</v>
      </c>
      <c r="AD24" s="14">
        <f t="shared" si="26"/>
        <v>5203.2272286300004</v>
      </c>
      <c r="AE24" s="14">
        <f t="shared" si="26"/>
        <v>14207.072606868</v>
      </c>
      <c r="AF24" s="15">
        <f t="shared" si="26"/>
        <v>0</v>
      </c>
      <c r="AG24" s="15">
        <f t="shared" si="26"/>
        <v>0</v>
      </c>
      <c r="AH24" s="15">
        <f>SUM(AH19:AH21)</f>
        <v>0</v>
      </c>
    </row>
    <row r="27" spans="1:34" ht="15.75" thickBot="1" x14ac:dyDescent="0.3"/>
    <row r="28" spans="1:34" ht="15.75" thickBot="1" x14ac:dyDescent="0.3">
      <c r="U28" s="38" t="s">
        <v>1</v>
      </c>
      <c r="V28" s="39"/>
      <c r="W28" s="39"/>
      <c r="X28" s="40"/>
      <c r="Y28" s="28">
        <f>SUM(E24:G24)+SUM(K24:M24)+SUM(Q24:S24)+SUM(W24:Y24)+SUM(AC24:AE24)</f>
        <v>94988.934258196008</v>
      </c>
    </row>
    <row r="29" spans="1:34" ht="15.75" thickBot="1" x14ac:dyDescent="0.3">
      <c r="U29" s="41" t="s">
        <v>48</v>
      </c>
      <c r="V29" s="42"/>
      <c r="W29" s="42"/>
      <c r="X29" s="42"/>
      <c r="Y29" s="31">
        <f>SUM(H24:J24)+SUM(N24:P24)+SUM(T24:V24)+SUM(Z24:AB24)+SUM(AF24:AH24)</f>
        <v>0</v>
      </c>
      <c r="Z29" s="30"/>
    </row>
    <row r="30" spans="1:34" x14ac:dyDescent="0.25">
      <c r="Y30" s="29"/>
    </row>
    <row r="32" spans="1:34" x14ac:dyDescent="0.25">
      <c r="W32" s="33" t="s">
        <v>26</v>
      </c>
      <c r="X32" s="34"/>
      <c r="Y32" s="34"/>
    </row>
    <row r="33" spans="23:25" x14ac:dyDescent="0.25">
      <c r="W33" s="34"/>
      <c r="X33" s="34"/>
      <c r="Y33" s="34"/>
    </row>
  </sheetData>
  <sheetProtection algorithmName="SHA-512" hashValue="z+naIDIP6leZj73S5INNkD8Xx4X/Vg5IpnlPMJJ4d31YTefA6Q+xLxzLAltkX+prdnbqoPgvZNhoniFbsSoaHg==" saltValue="YXfpeWTg3Iivy6HODt4R7g==" spinCount="100000" sheet="1" objects="1" scenarios="1"/>
  <mergeCells count="32">
    <mergeCell ref="AC8:AE8"/>
    <mergeCell ref="AF8:AH8"/>
    <mergeCell ref="AF17:AH17"/>
    <mergeCell ref="A24:D24"/>
    <mergeCell ref="E16:AH16"/>
    <mergeCell ref="H17:J17"/>
    <mergeCell ref="K17:M17"/>
    <mergeCell ref="N17:P17"/>
    <mergeCell ref="Q17:S17"/>
    <mergeCell ref="T17:V17"/>
    <mergeCell ref="W17:Y17"/>
    <mergeCell ref="E17:G17"/>
    <mergeCell ref="A18:D18"/>
    <mergeCell ref="A20:D20"/>
    <mergeCell ref="A21:D21"/>
    <mergeCell ref="A19:D19"/>
    <mergeCell ref="A2:P2"/>
    <mergeCell ref="W32:Y33"/>
    <mergeCell ref="Z17:AB17"/>
    <mergeCell ref="AC17:AE17"/>
    <mergeCell ref="U28:X28"/>
    <mergeCell ref="U29:X29"/>
    <mergeCell ref="B7:AH7"/>
    <mergeCell ref="B8:D8"/>
    <mergeCell ref="E8:G8"/>
    <mergeCell ref="H8:J8"/>
    <mergeCell ref="K8:M8"/>
    <mergeCell ref="N8:P8"/>
    <mergeCell ref="Q8:S8"/>
    <mergeCell ref="T8:V8"/>
    <mergeCell ref="W8:Y8"/>
    <mergeCell ref="Z8:A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2DC2-CB19-4B8A-A325-B9919ECD64B6}">
  <dimension ref="A3:N25"/>
  <sheetViews>
    <sheetView showGridLines="0" zoomScale="85" zoomScaleNormal="85" workbookViewId="0">
      <selection activeCell="M24" sqref="M24"/>
    </sheetView>
  </sheetViews>
  <sheetFormatPr baseColWidth="10" defaultRowHeight="15" x14ac:dyDescent="0.25"/>
  <cols>
    <col min="1" max="1" width="33.7109375" bestFit="1" customWidth="1"/>
    <col min="2" max="2" width="21.7109375" customWidth="1"/>
    <col min="3" max="3" width="26.5703125" customWidth="1"/>
    <col min="4" max="4" width="24" customWidth="1"/>
    <col min="5" max="5" width="22.85546875" customWidth="1"/>
    <col min="6" max="6" width="24" customWidth="1"/>
    <col min="7" max="7" width="22.5703125" customWidth="1"/>
    <col min="8" max="8" width="25.7109375" customWidth="1"/>
    <col min="9" max="9" width="24.7109375" customWidth="1"/>
    <col min="10" max="10" width="24.42578125" customWidth="1"/>
    <col min="11" max="11" width="22.85546875" customWidth="1"/>
    <col min="12" max="12" width="26.42578125" customWidth="1"/>
    <col min="13" max="13" width="14.28515625" bestFit="1" customWidth="1"/>
    <col min="14" max="14" width="14.140625" customWidth="1"/>
    <col min="15" max="15" width="14.140625" bestFit="1" customWidth="1"/>
  </cols>
  <sheetData>
    <row r="3" spans="1:12" x14ac:dyDescent="0.25">
      <c r="A3" s="3" t="s">
        <v>0</v>
      </c>
      <c r="B3" s="3"/>
    </row>
    <row r="4" spans="1:12" ht="15.75" thickBot="1" x14ac:dyDescent="0.3"/>
    <row r="5" spans="1:12" ht="15.75" customHeight="1" thickBot="1" x14ac:dyDescent="0.3">
      <c r="A5" s="58" t="s">
        <v>22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60"/>
    </row>
    <row r="6" spans="1:12" ht="66" customHeight="1" thickBot="1" x14ac:dyDescent="0.3">
      <c r="A6" s="9"/>
      <c r="B6" s="9" t="s">
        <v>10</v>
      </c>
      <c r="C6" s="10" t="s">
        <v>13</v>
      </c>
      <c r="D6" s="9" t="s">
        <v>14</v>
      </c>
      <c r="E6" s="9" t="s">
        <v>39</v>
      </c>
      <c r="F6" s="9" t="s">
        <v>15</v>
      </c>
      <c r="G6" s="9" t="s">
        <v>16</v>
      </c>
      <c r="H6" s="9" t="s">
        <v>17</v>
      </c>
      <c r="I6" s="9" t="s">
        <v>18</v>
      </c>
      <c r="J6" s="9" t="s">
        <v>19</v>
      </c>
      <c r="K6" s="9" t="s">
        <v>20</v>
      </c>
      <c r="L6" s="9" t="s">
        <v>21</v>
      </c>
    </row>
    <row r="7" spans="1:12" ht="15.75" thickBot="1" x14ac:dyDescent="0.3">
      <c r="A7" s="12" t="s">
        <v>23</v>
      </c>
      <c r="B7" s="11">
        <v>12</v>
      </c>
      <c r="C7" s="5">
        <v>38</v>
      </c>
      <c r="D7" s="8"/>
      <c r="E7" s="2">
        <f>C7*1.05</f>
        <v>39.9</v>
      </c>
      <c r="F7" s="8"/>
      <c r="G7" s="2">
        <f>E7*1.03</f>
        <v>41.097000000000001</v>
      </c>
      <c r="H7" s="8"/>
      <c r="I7" s="2">
        <f>G7*1.03</f>
        <v>42.329910000000005</v>
      </c>
      <c r="J7" s="8"/>
      <c r="K7" s="2">
        <f>I7*1.03</f>
        <v>43.599807300000009</v>
      </c>
      <c r="L7" s="8"/>
    </row>
    <row r="8" spans="1:12" ht="16.5" customHeight="1" thickBot="1" x14ac:dyDescent="0.3">
      <c r="A8" s="12" t="s">
        <v>24</v>
      </c>
      <c r="B8" s="11">
        <v>4</v>
      </c>
      <c r="C8" s="5">
        <v>108</v>
      </c>
      <c r="D8" s="8"/>
      <c r="E8" s="2">
        <f>C8*1.05</f>
        <v>113.4</v>
      </c>
      <c r="F8" s="8"/>
      <c r="G8" s="2">
        <f>E8*1.03</f>
        <v>116.80200000000001</v>
      </c>
      <c r="H8" s="8"/>
      <c r="I8" s="2">
        <f>G8*1.03</f>
        <v>120.30606000000002</v>
      </c>
      <c r="J8" s="8"/>
      <c r="K8" s="2">
        <f>I8*1.03</f>
        <v>123.91524180000002</v>
      </c>
      <c r="L8" s="8"/>
    </row>
    <row r="9" spans="1:12" ht="16.5" customHeight="1" thickBot="1" x14ac:dyDescent="0.3">
      <c r="A9" s="12" t="s">
        <v>25</v>
      </c>
      <c r="B9" s="11">
        <v>2</v>
      </c>
      <c r="C9" s="5">
        <v>233</v>
      </c>
      <c r="D9" s="8"/>
      <c r="E9" s="2">
        <f>C9*1.05</f>
        <v>244.65</v>
      </c>
      <c r="F9" s="8"/>
      <c r="G9" s="2">
        <f>E9*1.03</f>
        <v>251.98950000000002</v>
      </c>
      <c r="H9" s="8"/>
      <c r="I9" s="2">
        <f>G9*1.03</f>
        <v>259.54918500000002</v>
      </c>
      <c r="J9" s="8"/>
      <c r="K9" s="2">
        <f>I9*1.03</f>
        <v>267.33566055000006</v>
      </c>
      <c r="L9" s="8"/>
    </row>
    <row r="10" spans="1:12" ht="15.75" thickBot="1" x14ac:dyDescent="0.3">
      <c r="C10" s="1"/>
      <c r="D10" s="1"/>
      <c r="E10" s="1"/>
      <c r="F10" s="1"/>
      <c r="G10" s="1"/>
      <c r="J10" s="1"/>
    </row>
    <row r="11" spans="1:12" ht="15.75" customHeight="1" thickBot="1" x14ac:dyDescent="0.3">
      <c r="C11" s="58" t="s">
        <v>22</v>
      </c>
      <c r="D11" s="59"/>
      <c r="E11" s="59"/>
      <c r="F11" s="59"/>
      <c r="G11" s="59"/>
      <c r="H11" s="59"/>
      <c r="I11" s="59"/>
      <c r="J11" s="59"/>
      <c r="K11" s="59"/>
      <c r="L11" s="60"/>
    </row>
    <row r="12" spans="1:12" ht="63" customHeight="1" thickBot="1" x14ac:dyDescent="0.3">
      <c r="C12" s="6" t="s">
        <v>11</v>
      </c>
      <c r="D12" s="6" t="s">
        <v>12</v>
      </c>
      <c r="E12" s="6" t="s">
        <v>2</v>
      </c>
      <c r="F12" s="6" t="s">
        <v>3</v>
      </c>
      <c r="G12" s="6" t="s">
        <v>4</v>
      </c>
      <c r="H12" s="6" t="s">
        <v>5</v>
      </c>
      <c r="I12" s="6" t="s">
        <v>6</v>
      </c>
      <c r="J12" s="6" t="s">
        <v>7</v>
      </c>
      <c r="K12" s="6" t="s">
        <v>8</v>
      </c>
      <c r="L12" s="6" t="s">
        <v>9</v>
      </c>
    </row>
    <row r="13" spans="1:12" ht="15.75" thickBot="1" x14ac:dyDescent="0.3">
      <c r="A13" s="61" t="s">
        <v>23</v>
      </c>
      <c r="B13" s="62"/>
      <c r="C13" s="2">
        <f>B7*C7</f>
        <v>456</v>
      </c>
      <c r="D13" s="4">
        <f>B7*D7</f>
        <v>0</v>
      </c>
      <c r="E13" s="2">
        <f>B7*E7</f>
        <v>478.79999999999995</v>
      </c>
      <c r="F13" s="4">
        <f>F7*B7</f>
        <v>0</v>
      </c>
      <c r="G13" s="2">
        <f>G7*B7</f>
        <v>493.16399999999999</v>
      </c>
      <c r="H13" s="4">
        <f>H7*B7</f>
        <v>0</v>
      </c>
      <c r="I13" s="2">
        <f>I7*B7</f>
        <v>507.95892000000003</v>
      </c>
      <c r="J13" s="4">
        <f>J7*B7</f>
        <v>0</v>
      </c>
      <c r="K13" s="2">
        <f>K7*B7</f>
        <v>523.19768760000011</v>
      </c>
      <c r="L13" s="4">
        <f>L7*B7</f>
        <v>0</v>
      </c>
    </row>
    <row r="14" spans="1:12" ht="15.75" thickBot="1" x14ac:dyDescent="0.3">
      <c r="A14" s="61" t="s">
        <v>24</v>
      </c>
      <c r="B14" s="62"/>
      <c r="C14" s="2">
        <f>B8*C8</f>
        <v>432</v>
      </c>
      <c r="D14" s="4">
        <f>B8*D8</f>
        <v>0</v>
      </c>
      <c r="E14" s="2">
        <f>B8*E8</f>
        <v>453.6</v>
      </c>
      <c r="F14" s="4">
        <f>F8*B8</f>
        <v>0</v>
      </c>
      <c r="G14" s="2">
        <f>G8*B8</f>
        <v>467.20800000000003</v>
      </c>
      <c r="H14" s="4">
        <f t="shared" ref="H14:H15" si="0">H8*B8</f>
        <v>0</v>
      </c>
      <c r="I14" s="2">
        <f>I8*B8</f>
        <v>481.22424000000007</v>
      </c>
      <c r="J14" s="4">
        <f>J8*B8</f>
        <v>0</v>
      </c>
      <c r="K14" s="2">
        <f>K8*B8</f>
        <v>495.66096720000007</v>
      </c>
      <c r="L14" s="4">
        <f>L8*B8</f>
        <v>0</v>
      </c>
    </row>
    <row r="15" spans="1:12" ht="15.75" thickBot="1" x14ac:dyDescent="0.3">
      <c r="A15" s="61" t="s">
        <v>25</v>
      </c>
      <c r="B15" s="62"/>
      <c r="C15" s="2">
        <f>B9*C9</f>
        <v>466</v>
      </c>
      <c r="D15" s="4">
        <f>B9*D9</f>
        <v>0</v>
      </c>
      <c r="E15" s="2">
        <f t="shared" ref="E15" si="1">B9*E9</f>
        <v>489.3</v>
      </c>
      <c r="F15" s="4">
        <f>F9*B9</f>
        <v>0</v>
      </c>
      <c r="G15" s="2">
        <f t="shared" ref="G15" si="2">G9*B9</f>
        <v>503.97900000000004</v>
      </c>
      <c r="H15" s="4">
        <f t="shared" si="0"/>
        <v>0</v>
      </c>
      <c r="I15" s="2">
        <f>I9*B9</f>
        <v>519.09837000000005</v>
      </c>
      <c r="J15" s="4">
        <f>J9*B9</f>
        <v>0</v>
      </c>
      <c r="K15" s="2">
        <f>K9*B9</f>
        <v>534.67132110000011</v>
      </c>
      <c r="L15" s="4">
        <f>L9*B9</f>
        <v>0</v>
      </c>
    </row>
    <row r="16" spans="1:12" x14ac:dyDescent="0.25">
      <c r="A16" s="17"/>
      <c r="B16" s="17"/>
      <c r="C16" s="13"/>
    </row>
    <row r="17" spans="1:14" ht="15.75" thickBot="1" x14ac:dyDescent="0.3"/>
    <row r="18" spans="1:14" ht="15.75" thickBot="1" x14ac:dyDescent="0.3">
      <c r="A18" s="61" t="s">
        <v>27</v>
      </c>
      <c r="B18" s="62"/>
      <c r="C18" s="14">
        <f>SUM(C13:C15)</f>
        <v>1354</v>
      </c>
      <c r="D18" s="15">
        <f>SUM(D13:D15)</f>
        <v>0</v>
      </c>
      <c r="E18" s="14">
        <f>SUM(E13:E15)</f>
        <v>1421.7</v>
      </c>
      <c r="F18" s="15">
        <f>SUM(F13:F15)</f>
        <v>0</v>
      </c>
      <c r="G18" s="14">
        <f t="shared" ref="G18:L18" si="3">SUM(G13:G15)</f>
        <v>1464.3510000000001</v>
      </c>
      <c r="H18" s="15">
        <f t="shared" si="3"/>
        <v>0</v>
      </c>
      <c r="I18" s="14">
        <f t="shared" si="3"/>
        <v>1508.2815300000002</v>
      </c>
      <c r="J18" s="15">
        <f t="shared" si="3"/>
        <v>0</v>
      </c>
      <c r="K18" s="14">
        <f t="shared" si="3"/>
        <v>1553.5299759000004</v>
      </c>
      <c r="L18" s="16">
        <f t="shared" si="3"/>
        <v>0</v>
      </c>
    </row>
    <row r="19" spans="1:14" ht="15.75" thickBot="1" x14ac:dyDescent="0.3"/>
    <row r="20" spans="1:14" ht="15.75" thickBot="1" x14ac:dyDescent="0.3">
      <c r="J20" s="38" t="s">
        <v>1</v>
      </c>
      <c r="K20" s="40"/>
      <c r="L20" s="28">
        <f>C18+E18+G18+I18+K18</f>
        <v>7301.8625059000005</v>
      </c>
      <c r="M20" s="7"/>
      <c r="N20" s="7"/>
    </row>
    <row r="21" spans="1:14" ht="15.75" thickBot="1" x14ac:dyDescent="0.3">
      <c r="J21" s="56" t="s">
        <v>49</v>
      </c>
      <c r="K21" s="57"/>
      <c r="L21" s="31">
        <f>D18+F18+H18+J18+L18</f>
        <v>0</v>
      </c>
      <c r="M21" s="7"/>
    </row>
    <row r="24" spans="1:14" x14ac:dyDescent="0.25">
      <c r="J24" s="33" t="s">
        <v>26</v>
      </c>
      <c r="K24" s="34"/>
      <c r="L24" s="34"/>
    </row>
    <row r="25" spans="1:14" x14ac:dyDescent="0.25">
      <c r="J25" s="34"/>
      <c r="K25" s="34"/>
      <c r="L25" s="34"/>
    </row>
  </sheetData>
  <mergeCells count="9">
    <mergeCell ref="J24:L25"/>
    <mergeCell ref="J21:K21"/>
    <mergeCell ref="C11:L11"/>
    <mergeCell ref="J20:K20"/>
    <mergeCell ref="A5:L5"/>
    <mergeCell ref="A13:B13"/>
    <mergeCell ref="A14:B14"/>
    <mergeCell ref="A15:B15"/>
    <mergeCell ref="A18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3 - Viajes OSN</vt:lpstr>
      <vt:lpstr>Lote 3 - DIETAS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Naiara Arlegui (S2G)</cp:lastModifiedBy>
  <dcterms:created xsi:type="dcterms:W3CDTF">2024-03-20T17:16:09Z</dcterms:created>
  <dcterms:modified xsi:type="dcterms:W3CDTF">2024-10-04T10:29:15Z</dcterms:modified>
</cp:coreProperties>
</file>