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Nicdo\Administracion\COMPRAS\EXPEDIENTES\EXP 2024\EXP 24-22-00 - AB - Información, taquilla y atención -\02. Condiciones Reguladoras\"/>
    </mc:Choice>
  </mc:AlternateContent>
  <xr:revisionPtr revIDLastSave="0" documentId="13_ncr:1_{DB5CA44F-0663-4A7B-B76D-3BA96771AFD3}" xr6:coauthVersionLast="36" xr6:coauthVersionMax="36" xr10:uidLastSave="{00000000-0000-0000-0000-000000000000}"/>
  <bookViews>
    <workbookView xWindow="0" yWindow="0" windowWidth="28800" windowHeight="12225" xr2:uid="{99A28B35-F11B-4867-9E2E-8F216540A47E}"/>
  </bookViews>
  <sheets>
    <sheet name="PERFILES - Lote 1" sheetId="6" r:id="rId1"/>
    <sheet name="PERFILES - Lote 2" sheetId="7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4" i="7" l="1"/>
  <c r="D16" i="7" l="1"/>
  <c r="M16" i="7" l="1"/>
  <c r="K16" i="7"/>
  <c r="I16" i="7"/>
  <c r="G16" i="7"/>
  <c r="E16" i="7"/>
  <c r="C16" i="7"/>
  <c r="B16" i="7"/>
  <c r="E8" i="7"/>
  <c r="G8" i="7" s="1"/>
  <c r="I8" i="7" s="1"/>
  <c r="H16" i="7" l="1"/>
  <c r="K8" i="7"/>
  <c r="F16" i="7"/>
  <c r="M28" i="6"/>
  <c r="L25" i="6"/>
  <c r="J25" i="6"/>
  <c r="H25" i="6"/>
  <c r="F25" i="6"/>
  <c r="D25" i="6"/>
  <c r="B25" i="6"/>
  <c r="M8" i="6"/>
  <c r="K8" i="6"/>
  <c r="I8" i="6"/>
  <c r="G8" i="6"/>
  <c r="E8" i="6"/>
  <c r="M18" i="6"/>
  <c r="L18" i="6"/>
  <c r="K18" i="6"/>
  <c r="J18" i="6"/>
  <c r="I18" i="6"/>
  <c r="H18" i="6"/>
  <c r="G18" i="6"/>
  <c r="F23" i="6"/>
  <c r="F18" i="6"/>
  <c r="E18" i="6"/>
  <c r="D18" i="6"/>
  <c r="C18" i="6"/>
  <c r="B18" i="6"/>
  <c r="J16" i="7" l="1"/>
  <c r="M8" i="7"/>
  <c r="L16" i="7" s="1"/>
  <c r="D21" i="6"/>
  <c r="L21" i="6" l="1"/>
  <c r="L20" i="6"/>
  <c r="L19" i="6"/>
  <c r="M23" i="6"/>
  <c r="M19" i="6"/>
  <c r="M20" i="6"/>
  <c r="M21" i="6"/>
  <c r="M22" i="6"/>
  <c r="L23" i="6"/>
  <c r="K19" i="7"/>
  <c r="K17" i="7"/>
  <c r="I17" i="7"/>
  <c r="M25" i="6" l="1"/>
  <c r="G11" i="7"/>
  <c r="I11" i="7" s="1"/>
  <c r="K11" i="7" s="1"/>
  <c r="M11" i="7" s="1"/>
  <c r="E9" i="7"/>
  <c r="G9" i="7" s="1"/>
  <c r="I9" i="7" s="1"/>
  <c r="E10" i="7"/>
  <c r="G10" i="7" s="1"/>
  <c r="I10" i="7" s="1"/>
  <c r="K10" i="7" s="1"/>
  <c r="M10" i="7" s="1"/>
  <c r="E11" i="7"/>
  <c r="M13" i="6"/>
  <c r="M9" i="6"/>
  <c r="M10" i="6"/>
  <c r="M11" i="6"/>
  <c r="I9" i="6"/>
  <c r="E9" i="6"/>
  <c r="K13" i="6"/>
  <c r="K9" i="6"/>
  <c r="K10" i="6"/>
  <c r="K11" i="6"/>
  <c r="I10" i="6"/>
  <c r="I11" i="6"/>
  <c r="I13" i="6"/>
  <c r="G13" i="6"/>
  <c r="G11" i="6"/>
  <c r="G9" i="6"/>
  <c r="G10" i="6"/>
  <c r="E10" i="6"/>
  <c r="E11" i="6"/>
  <c r="E12" i="6"/>
  <c r="G12" i="6" s="1"/>
  <c r="I12" i="6" s="1"/>
  <c r="K12" i="6" s="1"/>
  <c r="M12" i="6" s="1"/>
  <c r="E13" i="6"/>
  <c r="H17" i="7" l="1"/>
  <c r="K9" i="7"/>
  <c r="M9" i="7" s="1"/>
  <c r="K18" i="7"/>
  <c r="K21" i="7" s="1"/>
  <c r="M19" i="7"/>
  <c r="I19" i="7"/>
  <c r="G19" i="7"/>
  <c r="E19" i="7"/>
  <c r="C19" i="7"/>
  <c r="B19" i="7"/>
  <c r="M18" i="7"/>
  <c r="I18" i="7"/>
  <c r="G18" i="7"/>
  <c r="E18" i="7"/>
  <c r="C18" i="7"/>
  <c r="B18" i="7"/>
  <c r="D19" i="7"/>
  <c r="B17" i="7"/>
  <c r="B21" i="7" s="1"/>
  <c r="I21" i="7" l="1"/>
  <c r="D18" i="7"/>
  <c r="L19" i="7"/>
  <c r="J19" i="7"/>
  <c r="L18" i="7"/>
  <c r="J18" i="7"/>
  <c r="H18" i="7"/>
  <c r="H19" i="7"/>
  <c r="F18" i="7"/>
  <c r="F19" i="7"/>
  <c r="M17" i="7" l="1"/>
  <c r="M21" i="7" s="1"/>
  <c r="G17" i="7"/>
  <c r="G21" i="7" s="1"/>
  <c r="E17" i="7"/>
  <c r="E21" i="7" s="1"/>
  <c r="C17" i="7"/>
  <c r="C21" i="7" s="1"/>
  <c r="M25" i="7" s="1"/>
  <c r="D17" i="7"/>
  <c r="D21" i="7" s="1"/>
  <c r="K22" i="6"/>
  <c r="K23" i="6"/>
  <c r="I22" i="6"/>
  <c r="I23" i="6"/>
  <c r="G22" i="6"/>
  <c r="G23" i="6"/>
  <c r="E22" i="6"/>
  <c r="E23" i="6"/>
  <c r="C22" i="6"/>
  <c r="C23" i="6"/>
  <c r="B23" i="6"/>
  <c r="B22" i="6"/>
  <c r="J23" i="6" l="1"/>
  <c r="J22" i="6"/>
  <c r="L22" i="6"/>
  <c r="F21" i="7"/>
  <c r="F17" i="7"/>
  <c r="H23" i="6"/>
  <c r="H22" i="6"/>
  <c r="D23" i="6"/>
  <c r="D22" i="6"/>
  <c r="F22" i="6"/>
  <c r="K21" i="6"/>
  <c r="I21" i="6"/>
  <c r="G21" i="6"/>
  <c r="E21" i="6"/>
  <c r="C21" i="6"/>
  <c r="B21" i="6"/>
  <c r="K20" i="6"/>
  <c r="I20" i="6"/>
  <c r="G20" i="6"/>
  <c r="E20" i="6"/>
  <c r="C20" i="6"/>
  <c r="B20" i="6"/>
  <c r="K19" i="6"/>
  <c r="K25" i="6" s="1"/>
  <c r="I19" i="6"/>
  <c r="G19" i="6"/>
  <c r="E19" i="6"/>
  <c r="C19" i="6"/>
  <c r="C25" i="6" s="1"/>
  <c r="B19" i="6"/>
  <c r="G25" i="6" l="1"/>
  <c r="I25" i="6"/>
  <c r="E25" i="6"/>
  <c r="D20" i="6"/>
  <c r="F19" i="6"/>
  <c r="H20" i="6"/>
  <c r="J20" i="6"/>
  <c r="D19" i="6"/>
  <c r="F20" i="6"/>
  <c r="M29" i="6" l="1"/>
  <c r="L17" i="7"/>
  <c r="L21" i="7" s="1"/>
  <c r="J17" i="7"/>
  <c r="H21" i="7"/>
  <c r="H19" i="6"/>
  <c r="J19" i="6"/>
  <c r="F21" i="6"/>
  <c r="J21" i="7" l="1"/>
  <c r="H21" i="6"/>
  <c r="J21" i="6" l="1"/>
</calcChain>
</file>

<file path=xl/sharedStrings.xml><?xml version="1.0" encoding="utf-8"?>
<sst xmlns="http://schemas.openxmlformats.org/spreadsheetml/2006/main" count="86" uniqueCount="43">
  <si>
    <t>PREVISIÓN DE SOLICITUD</t>
  </si>
  <si>
    <t>Rellenar las celdas de este color.</t>
  </si>
  <si>
    <t>Total perfiles</t>
  </si>
  <si>
    <t>Atencion general</t>
  </si>
  <si>
    <t>Atencion general en control y venta entradas</t>
  </si>
  <si>
    <t>Responsable de equipor del personal de atención</t>
  </si>
  <si>
    <t>Jefe de sala</t>
  </si>
  <si>
    <t>Suplemento desplazamiento</t>
  </si>
  <si>
    <t>Dietas</t>
  </si>
  <si>
    <t xml:space="preserve">TIPOS DE ASISTENCIA </t>
  </si>
  <si>
    <t>Lote 1: Atención al público.</t>
  </si>
  <si>
    <t>Recepción y otros apoyos auxiliares</t>
  </si>
  <si>
    <t>Responsable de equipo del personal de atención</t>
  </si>
  <si>
    <t>TIPOS DE ASISTENCIA</t>
  </si>
  <si>
    <t>PREVISIÓN DE SOLICITUD (HORAS)</t>
  </si>
  <si>
    <t>Lote 2: Atención en taquilla, información y recepción.</t>
  </si>
  <si>
    <t>PRECIO HORA MAXIMO DESDE EL INICIO HASTA EL 31/12/2024</t>
  </si>
  <si>
    <t>PRECIO HORA OFERTADO DESDE EL INICIO HASTA EL 31/12/2024</t>
  </si>
  <si>
    <t>PRECIO HORA MAXIMO DESDE EL 01/01/2025 HASTA EL 31/12/2025</t>
  </si>
  <si>
    <t>PRECIO HORA OFERTADO DESDE EL 01/01/2025 HASTA EL 31/12/2025</t>
  </si>
  <si>
    <t>PRECIO HORA MAXIMO DESDE EL 01/01/2026 HASTA EL 31/12/2026</t>
  </si>
  <si>
    <t>PRECIO HORA OFERTADO DESDE EL 01/01/2026 HASTA EL 31/12/2026</t>
  </si>
  <si>
    <t>PRECIO HORA MAXIMO DESDE EL 01/01/2027 HASTA EL 31/12/2027</t>
  </si>
  <si>
    <t>PRECIO HORA OFERTADO DESDE EL 01/01/2027 HASTA EL 31/12/2027</t>
  </si>
  <si>
    <t>PRECIO HORA MAXIMO DESDE EL 01/01/2028 HASTA EL 31/12/2028</t>
  </si>
  <si>
    <t>PRECIO HORA OFERTADO DESDE EL 01/01/2028 HASTA EL 31/12/2028</t>
  </si>
  <si>
    <t>PRECIO HORA MAXIMO DESDE EL 01/01/2029 HASTA FINALIZACIÓN DEL CONTRATO</t>
  </si>
  <si>
    <t>PRECIO HORA OFERTADO DESDE EL 01/01/2029 HASTA FINALIZACIÓN DEL CONTRATO</t>
  </si>
  <si>
    <t>TOTAL PRECIO OFERTADO</t>
  </si>
  <si>
    <t>Taquilla e información</t>
  </si>
  <si>
    <t>TOTAL PRECIO MÁXIMO</t>
  </si>
  <si>
    <t>TOTAL PRECIO MÁXIMO DESDE EL INICIO HASTA EL 31/12/2024</t>
  </si>
  <si>
    <t>TOTAL PRECIO OFERTADO DESDE EL INICIO HASTA EL 31/12/2024</t>
  </si>
  <si>
    <t>TOTAL PRECIO MÁXIMO DESDE EL 01/01/2025 HASTA EL 31/12/2025</t>
  </si>
  <si>
    <t>TOTAL PRECIO OFERTADO DESDE EL 01/01/2025 HASTA EL 31/12/2025</t>
  </si>
  <si>
    <t>TOTAL PRECIO MÁXIMO DESDE EL 01/01/2026 HASTA EL 31/12/2026</t>
  </si>
  <si>
    <t>TOTAL PRECIO OFERTADO DESDE EL 01/01/2026 HASTA EL 31/12/2026</t>
  </si>
  <si>
    <t>TOTAL PRECIO MÁXIMO DESDE EL 01/01/2027 HASTA EL 31/12/2027</t>
  </si>
  <si>
    <t>TOTAL PRECIO OFERTADO DESDE EL 01/01/2027 HASTA EL 31/12/2027</t>
  </si>
  <si>
    <t>TOTAL PRECIO MÁXIMO DESDE EL 01/01/2028 HASTA EL 31/12/2028</t>
  </si>
  <si>
    <t>TOTAL PRECIO OFERTADO DESDE EL 01/01/2028 HASTA EL 31/12/2028</t>
  </si>
  <si>
    <t>TOTAL PRECIO MÁXIMO DESDE EL 01/01/2029 HASTA FINALIZACIÓN DEL CONTRATO</t>
  </si>
  <si>
    <t>TOTAL PRECIO OFERTADO DESDE EL 01/01/2029 HASTA FINALIZACIÓN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</si>
</sst>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rgb="FFFF0000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4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/>
    </xf>
    <xf numFmtId="0" fontId="4" fillId="5" borderId="0" xfId="2" applyFont="1" applyFill="1" applyProtection="1"/>
    <xf numFmtId="0" fontId="0" fillId="5" borderId="0" xfId="0" applyFill="1"/>
    <xf numFmtId="8" fontId="4" fillId="3" borderId="1" xfId="1" applyNumberFormat="1" applyFont="1" applyFill="1" applyBorder="1" applyAlignment="1">
      <alignment horizontal="center" vertical="center"/>
    </xf>
    <xf numFmtId="8" fontId="0" fillId="0" borderId="1" xfId="0" applyNumberForma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0" xfId="0" applyFont="1"/>
    <xf numFmtId="0" fontId="5" fillId="0" borderId="3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8" fontId="0" fillId="0" borderId="0" xfId="0" applyNumberFormat="1"/>
    <xf numFmtId="8" fontId="7" fillId="0" borderId="0" xfId="0" applyNumberFormat="1" applyFont="1"/>
    <xf numFmtId="8" fontId="0" fillId="3" borderId="9" xfId="0" applyNumberFormat="1" applyFill="1" applyBorder="1" applyAlignment="1">
      <alignment horizontal="center"/>
    </xf>
    <xf numFmtId="8" fontId="0" fillId="0" borderId="6" xfId="0" applyNumberFormat="1" applyBorder="1"/>
    <xf numFmtId="3" fontId="0" fillId="0" borderId="1" xfId="0" applyNumberFormat="1" applyFill="1" applyBorder="1" applyAlignment="1">
      <alignment horizontal="center" vertical="center"/>
    </xf>
    <xf numFmtId="8" fontId="0" fillId="5" borderId="1" xfId="0" applyNumberFormat="1" applyFont="1" applyFill="1" applyBorder="1" applyAlignment="1" applyProtection="1">
      <alignment horizontal="center" vertical="center"/>
      <protection locked="0"/>
    </xf>
    <xf numFmtId="8" fontId="0" fillId="5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0" fillId="5" borderId="0" xfId="0" applyFill="1" applyProtection="1"/>
    <xf numFmtId="0" fontId="6" fillId="3" borderId="2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/>
    </xf>
    <xf numFmtId="3" fontId="0" fillId="0" borderId="1" xfId="0" applyNumberFormat="1" applyFill="1" applyBorder="1" applyAlignment="1" applyProtection="1">
      <alignment horizontal="center" vertical="center"/>
    </xf>
    <xf numFmtId="8" fontId="0" fillId="0" borderId="1" xfId="0" applyNumberFormat="1" applyFont="1" applyFill="1" applyBorder="1" applyAlignment="1" applyProtection="1">
      <alignment horizontal="center" vertical="center"/>
    </xf>
    <xf numFmtId="8" fontId="0" fillId="0" borderId="1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8" fontId="0" fillId="0" borderId="1" xfId="0" applyNumberForma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 wrapText="1"/>
    </xf>
    <xf numFmtId="8" fontId="4" fillId="3" borderId="1" xfId="1" applyNumberFormat="1" applyFont="1" applyFill="1" applyBorder="1" applyAlignment="1" applyProtection="1">
      <alignment horizontal="center" vertical="center"/>
    </xf>
    <xf numFmtId="0" fontId="0" fillId="0" borderId="0" xfId="0" applyFont="1" applyProtection="1"/>
    <xf numFmtId="8" fontId="0" fillId="0" borderId="1" xfId="0" applyNumberFormat="1" applyFont="1" applyBorder="1" applyAlignment="1" applyProtection="1">
      <alignment horizontal="center"/>
    </xf>
    <xf numFmtId="0" fontId="0" fillId="0" borderId="5" xfId="0" applyBorder="1" applyProtection="1"/>
    <xf numFmtId="8" fontId="0" fillId="3" borderId="9" xfId="0" applyNumberFormat="1" applyFill="1" applyBorder="1" applyAlignment="1" applyProtection="1">
      <alignment horizontal="center"/>
    </xf>
    <xf numFmtId="8" fontId="0" fillId="0" borderId="0" xfId="0" applyNumberFormat="1" applyProtection="1"/>
    <xf numFmtId="8" fontId="0" fillId="0" borderId="6" xfId="0" applyNumberFormat="1" applyBorder="1" applyProtection="1"/>
    <xf numFmtId="0" fontId="0" fillId="0" borderId="7" xfId="0" applyBorder="1" applyProtection="1"/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6" fillId="3" borderId="4" xfId="0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</xf>
  </cellXfs>
  <cellStyles count="3">
    <cellStyle name="Bueno" xfId="2" builtinId="26"/>
    <cellStyle name="Incorrecto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221876</xdr:colOff>
      <xdr:row>0</xdr:row>
      <xdr:rowOff>186017</xdr:rowOff>
    </xdr:from>
    <xdr:to>
      <xdr:col>13</xdr:col>
      <xdr:colOff>1550087</xdr:colOff>
      <xdr:row>3</xdr:row>
      <xdr:rowOff>79300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5C6BA1-294B-4716-80D9-9AECFB1459B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18" t="31513" r="9718" b="31513"/>
        <a:stretch/>
      </xdr:blipFill>
      <xdr:spPr bwMode="auto">
        <a:xfrm>
          <a:off x="19204641" y="186017"/>
          <a:ext cx="1328211" cy="46478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212912</xdr:colOff>
      <xdr:row>1</xdr:row>
      <xdr:rowOff>0</xdr:rowOff>
    </xdr:from>
    <xdr:to>
      <xdr:col>13</xdr:col>
      <xdr:colOff>1541123</xdr:colOff>
      <xdr:row>3</xdr:row>
      <xdr:rowOff>83783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ACCE3BB-6CD3-4BB9-9D4B-EBB2CF3F4C6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18" t="31513" r="9718" b="31513"/>
        <a:stretch/>
      </xdr:blipFill>
      <xdr:spPr bwMode="auto">
        <a:xfrm>
          <a:off x="19274118" y="190500"/>
          <a:ext cx="1328211" cy="46478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E2DC2-CB19-4B8A-A325-B9919ECD64B6}">
  <dimension ref="A4:R34"/>
  <sheetViews>
    <sheetView showGridLines="0" tabSelected="1" zoomScale="85" zoomScaleNormal="85" workbookViewId="0">
      <selection activeCell="M29" sqref="M29"/>
    </sheetView>
  </sheetViews>
  <sheetFormatPr baseColWidth="10" defaultRowHeight="15" x14ac:dyDescent="0.25"/>
  <cols>
    <col min="1" max="1" width="39" customWidth="1"/>
    <col min="2" max="2" width="16.7109375" customWidth="1"/>
    <col min="3" max="4" width="19.140625" bestFit="1" customWidth="1"/>
    <col min="5" max="5" width="19.5703125" customWidth="1"/>
    <col min="6" max="6" width="21.28515625" customWidth="1"/>
    <col min="7" max="7" width="20.7109375" customWidth="1"/>
    <col min="8" max="8" width="21.85546875" bestFit="1" customWidth="1"/>
    <col min="9" max="9" width="21" customWidth="1"/>
    <col min="10" max="10" width="21.85546875" bestFit="1" customWidth="1"/>
    <col min="11" max="11" width="19.28515625" bestFit="1" customWidth="1"/>
    <col min="12" max="12" width="23.5703125" customWidth="1"/>
    <col min="13" max="13" width="26.28515625" customWidth="1"/>
    <col min="14" max="14" width="24.28515625" customWidth="1"/>
    <col min="15" max="15" width="27.7109375" customWidth="1"/>
    <col min="16" max="16" width="14.28515625" bestFit="1" customWidth="1"/>
    <col min="17" max="17" width="14.140625" customWidth="1"/>
    <col min="18" max="18" width="14.140625" bestFit="1" customWidth="1"/>
  </cols>
  <sheetData>
    <row r="4" spans="1:15" x14ac:dyDescent="0.25">
      <c r="A4" s="5" t="s">
        <v>1</v>
      </c>
      <c r="B4" s="6"/>
    </row>
    <row r="5" spans="1:15" ht="15.75" thickBot="1" x14ac:dyDescent="0.3"/>
    <row r="6" spans="1:15" ht="15.75" thickBot="1" x14ac:dyDescent="0.3">
      <c r="A6" s="39" t="s">
        <v>10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40"/>
    </row>
    <row r="7" spans="1:15" ht="66" customHeight="1" thickBot="1" x14ac:dyDescent="0.3">
      <c r="A7" s="13" t="s">
        <v>9</v>
      </c>
      <c r="B7" s="13" t="s">
        <v>0</v>
      </c>
      <c r="C7" s="13" t="s">
        <v>16</v>
      </c>
      <c r="D7" s="13" t="s">
        <v>17</v>
      </c>
      <c r="E7" s="13" t="s">
        <v>18</v>
      </c>
      <c r="F7" s="13" t="s">
        <v>19</v>
      </c>
      <c r="G7" s="13" t="s">
        <v>20</v>
      </c>
      <c r="H7" s="13" t="s">
        <v>21</v>
      </c>
      <c r="I7" s="13" t="s">
        <v>22</v>
      </c>
      <c r="J7" s="13" t="s">
        <v>23</v>
      </c>
      <c r="K7" s="13" t="s">
        <v>24</v>
      </c>
      <c r="L7" s="13" t="s">
        <v>25</v>
      </c>
      <c r="M7" s="13" t="s">
        <v>26</v>
      </c>
      <c r="N7" s="13" t="s">
        <v>27</v>
      </c>
    </row>
    <row r="8" spans="1:15" ht="15.75" thickBot="1" x14ac:dyDescent="0.3">
      <c r="A8" s="9" t="s">
        <v>3</v>
      </c>
      <c r="B8" s="18">
        <v>18895</v>
      </c>
      <c r="C8" s="8">
        <v>19</v>
      </c>
      <c r="D8" s="20"/>
      <c r="E8" s="2">
        <f>C8*1.05</f>
        <v>19.95</v>
      </c>
      <c r="F8" s="20"/>
      <c r="G8" s="2">
        <f>E8*1.05</f>
        <v>20.947500000000002</v>
      </c>
      <c r="H8" s="20"/>
      <c r="I8" s="2">
        <f>G8*1.05</f>
        <v>21.994875000000004</v>
      </c>
      <c r="J8" s="20"/>
      <c r="K8" s="2">
        <f>I8*1.05</f>
        <v>23.094618750000006</v>
      </c>
      <c r="L8" s="20"/>
      <c r="M8" s="2">
        <f>K8*1.05</f>
        <v>24.249349687500008</v>
      </c>
      <c r="N8" s="20"/>
    </row>
    <row r="9" spans="1:15" ht="15.75" thickBot="1" x14ac:dyDescent="0.3">
      <c r="A9" s="9" t="s">
        <v>4</v>
      </c>
      <c r="B9" s="18">
        <v>3000</v>
      </c>
      <c r="C9" s="8">
        <v>22</v>
      </c>
      <c r="D9" s="20"/>
      <c r="E9" s="2">
        <f>C9*1.05</f>
        <v>23.1</v>
      </c>
      <c r="F9" s="20"/>
      <c r="G9" s="2">
        <f t="shared" ref="G9:G10" si="0">E9*1.05</f>
        <v>24.255000000000003</v>
      </c>
      <c r="H9" s="20"/>
      <c r="I9" s="2">
        <f>G9*1.05</f>
        <v>25.467750000000002</v>
      </c>
      <c r="J9" s="20"/>
      <c r="K9" s="2">
        <f t="shared" ref="K9:K12" si="1">I9*1.05</f>
        <v>26.741137500000004</v>
      </c>
      <c r="L9" s="20"/>
      <c r="M9" s="2">
        <f t="shared" ref="M9:M12" si="2">K9*1.05</f>
        <v>28.078194375000006</v>
      </c>
      <c r="N9" s="20"/>
    </row>
    <row r="10" spans="1:15" ht="15.75" thickBot="1" x14ac:dyDescent="0.3">
      <c r="A10" s="9" t="s">
        <v>12</v>
      </c>
      <c r="B10" s="18">
        <v>734</v>
      </c>
      <c r="C10" s="8">
        <v>24</v>
      </c>
      <c r="D10" s="20"/>
      <c r="E10" s="2">
        <f t="shared" ref="E10:E13" si="3">C10*1.05</f>
        <v>25.200000000000003</v>
      </c>
      <c r="F10" s="20"/>
      <c r="G10" s="2">
        <f t="shared" si="0"/>
        <v>26.460000000000004</v>
      </c>
      <c r="H10" s="20"/>
      <c r="I10" s="2">
        <f t="shared" ref="I10:I13" si="4">G10*1.05</f>
        <v>27.783000000000005</v>
      </c>
      <c r="J10" s="20"/>
      <c r="K10" s="2">
        <f t="shared" si="1"/>
        <v>29.172150000000006</v>
      </c>
      <c r="L10" s="20"/>
      <c r="M10" s="2">
        <f t="shared" si="2"/>
        <v>30.630757500000009</v>
      </c>
      <c r="N10" s="20"/>
    </row>
    <row r="11" spans="1:15" ht="15.75" thickBot="1" x14ac:dyDescent="0.3">
      <c r="A11" s="9" t="s">
        <v>6</v>
      </c>
      <c r="B11" s="18">
        <v>2835</v>
      </c>
      <c r="C11" s="8">
        <v>26</v>
      </c>
      <c r="D11" s="20"/>
      <c r="E11" s="2">
        <f t="shared" si="3"/>
        <v>27.3</v>
      </c>
      <c r="F11" s="20"/>
      <c r="G11" s="2">
        <f>E11*1.05</f>
        <v>28.665000000000003</v>
      </c>
      <c r="H11" s="20"/>
      <c r="I11" s="2">
        <f t="shared" si="4"/>
        <v>30.098250000000004</v>
      </c>
      <c r="J11" s="20"/>
      <c r="K11" s="2">
        <f t="shared" si="1"/>
        <v>31.603162500000007</v>
      </c>
      <c r="L11" s="20"/>
      <c r="M11" s="2">
        <f t="shared" si="2"/>
        <v>33.183320625000007</v>
      </c>
      <c r="N11" s="20"/>
      <c r="O11" s="1"/>
    </row>
    <row r="12" spans="1:15" ht="15.75" thickBot="1" x14ac:dyDescent="0.3">
      <c r="A12" s="9" t="s">
        <v>7</v>
      </c>
      <c r="B12" s="18">
        <v>250</v>
      </c>
      <c r="C12" s="8">
        <v>0.8</v>
      </c>
      <c r="D12" s="20"/>
      <c r="E12" s="2">
        <f t="shared" si="3"/>
        <v>0.84000000000000008</v>
      </c>
      <c r="F12" s="20"/>
      <c r="G12" s="2">
        <f>E12*1.05</f>
        <v>0.88200000000000012</v>
      </c>
      <c r="H12" s="20"/>
      <c r="I12" s="2">
        <f t="shared" si="4"/>
        <v>0.92610000000000015</v>
      </c>
      <c r="J12" s="20"/>
      <c r="K12" s="2">
        <f t="shared" si="1"/>
        <v>0.97240500000000019</v>
      </c>
      <c r="L12" s="20"/>
      <c r="M12" s="2">
        <f t="shared" si="2"/>
        <v>1.0210252500000003</v>
      </c>
      <c r="N12" s="20"/>
      <c r="O12" s="1"/>
    </row>
    <row r="13" spans="1:15" ht="15.75" thickBot="1" x14ac:dyDescent="0.3">
      <c r="A13" s="9" t="s">
        <v>8</v>
      </c>
      <c r="B13" s="18">
        <v>200</v>
      </c>
      <c r="C13" s="8">
        <v>10</v>
      </c>
      <c r="D13" s="20"/>
      <c r="E13" s="2">
        <f t="shared" si="3"/>
        <v>10.5</v>
      </c>
      <c r="F13" s="20"/>
      <c r="G13" s="2">
        <f>E13*1.05</f>
        <v>11.025</v>
      </c>
      <c r="H13" s="20"/>
      <c r="I13" s="2">
        <f t="shared" si="4"/>
        <v>11.576250000000002</v>
      </c>
      <c r="J13" s="20"/>
      <c r="K13" s="2">
        <f>I13*1.05</f>
        <v>12.155062500000001</v>
      </c>
      <c r="L13" s="20"/>
      <c r="M13" s="2">
        <f>K13*1.05</f>
        <v>12.762815625000002</v>
      </c>
      <c r="N13" s="20"/>
      <c r="O13" s="1"/>
    </row>
    <row r="14" spans="1:15" x14ac:dyDescent="0.25">
      <c r="A14" s="1"/>
      <c r="B14" s="1"/>
      <c r="C14" s="1"/>
      <c r="D14" s="1"/>
      <c r="E14" s="1"/>
      <c r="F14" s="1"/>
      <c r="I14" s="1"/>
      <c r="N14" s="1"/>
      <c r="O14" s="1"/>
    </row>
    <row r="15" spans="1:15" ht="15.75" thickBot="1" x14ac:dyDescent="0.3">
      <c r="A15" s="1"/>
      <c r="B15" s="1"/>
      <c r="C15" s="1"/>
      <c r="D15" s="1"/>
      <c r="E15" s="1"/>
      <c r="F15" s="1"/>
      <c r="I15" s="1"/>
      <c r="N15" s="1"/>
      <c r="O15" s="1"/>
    </row>
    <row r="16" spans="1:15" ht="15.75" thickBot="1" x14ac:dyDescent="0.3">
      <c r="A16" s="41" t="s">
        <v>10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40"/>
      <c r="N16" s="1"/>
    </row>
    <row r="17" spans="1:18" ht="63" customHeight="1" thickBot="1" x14ac:dyDescent="0.3">
      <c r="A17" s="3" t="s">
        <v>13</v>
      </c>
      <c r="B17" s="12" t="s">
        <v>31</v>
      </c>
      <c r="C17" s="12" t="s">
        <v>32</v>
      </c>
      <c r="D17" s="12" t="s">
        <v>33</v>
      </c>
      <c r="E17" s="12" t="s">
        <v>34</v>
      </c>
      <c r="F17" s="12" t="s">
        <v>35</v>
      </c>
      <c r="G17" s="12" t="s">
        <v>36</v>
      </c>
      <c r="H17" s="12" t="s">
        <v>37</v>
      </c>
      <c r="I17" s="12" t="s">
        <v>38</v>
      </c>
      <c r="J17" s="12" t="s">
        <v>39</v>
      </c>
      <c r="K17" s="12" t="s">
        <v>40</v>
      </c>
      <c r="L17" s="12" t="s">
        <v>41</v>
      </c>
      <c r="M17" s="12" t="s">
        <v>42</v>
      </c>
    </row>
    <row r="18" spans="1:18" ht="15.75" thickBot="1" x14ac:dyDescent="0.3">
      <c r="A18" s="9" t="s">
        <v>3</v>
      </c>
      <c r="B18" s="2">
        <f>B8*C8</f>
        <v>359005</v>
      </c>
      <c r="C18" s="7">
        <f>B8*D8</f>
        <v>0</v>
      </c>
      <c r="D18" s="2">
        <f>B8*E8</f>
        <v>376955.25</v>
      </c>
      <c r="E18" s="7">
        <f>F8*B8</f>
        <v>0</v>
      </c>
      <c r="F18" s="2">
        <f>G8*B8</f>
        <v>395803.01250000001</v>
      </c>
      <c r="G18" s="7">
        <f>H8*B8</f>
        <v>0</v>
      </c>
      <c r="H18" s="2">
        <f>I8*B8</f>
        <v>415593.16312500008</v>
      </c>
      <c r="I18" s="7">
        <f>J8*B8</f>
        <v>0</v>
      </c>
      <c r="J18" s="2">
        <f>K8*B8</f>
        <v>436372.8212812501</v>
      </c>
      <c r="K18" s="7">
        <f>L8*B8</f>
        <v>0</v>
      </c>
      <c r="L18" s="2">
        <f>M8*B8</f>
        <v>458191.46234531264</v>
      </c>
      <c r="M18" s="7">
        <f>N8*B8</f>
        <v>0</v>
      </c>
    </row>
    <row r="19" spans="1:18" ht="15.75" thickBot="1" x14ac:dyDescent="0.3">
      <c r="A19" s="9" t="s">
        <v>4</v>
      </c>
      <c r="B19" s="2">
        <f t="shared" ref="B19:B23" si="5">B9*C9</f>
        <v>66000</v>
      </c>
      <c r="C19" s="7">
        <f>B9*D9</f>
        <v>0</v>
      </c>
      <c r="D19" s="2">
        <f t="shared" ref="D19:D23" si="6">B9*E9</f>
        <v>69300</v>
      </c>
      <c r="E19" s="7">
        <f>F9*B9</f>
        <v>0</v>
      </c>
      <c r="F19" s="2">
        <f t="shared" ref="F19:F20" si="7">G9*B9</f>
        <v>72765.000000000015</v>
      </c>
      <c r="G19" s="7">
        <f>H9*B9</f>
        <v>0</v>
      </c>
      <c r="H19" s="2">
        <f t="shared" ref="H19:H23" si="8">I9*B9</f>
        <v>76403.25</v>
      </c>
      <c r="I19" s="7">
        <f>J9*B9</f>
        <v>0</v>
      </c>
      <c r="J19" s="2">
        <f>K9*B9</f>
        <v>80223.412500000006</v>
      </c>
      <c r="K19" s="7">
        <f t="shared" ref="K19:K23" si="9">L9*B9</f>
        <v>0</v>
      </c>
      <c r="L19" s="2">
        <f>M9*B9</f>
        <v>84234.583125000019</v>
      </c>
      <c r="M19" s="7">
        <f>N9*B9</f>
        <v>0</v>
      </c>
    </row>
    <row r="20" spans="1:18" ht="15.75" thickBot="1" x14ac:dyDescent="0.3">
      <c r="A20" s="9" t="s">
        <v>5</v>
      </c>
      <c r="B20" s="2">
        <f t="shared" si="5"/>
        <v>17616</v>
      </c>
      <c r="C20" s="7">
        <f>B10*D10</f>
        <v>0</v>
      </c>
      <c r="D20" s="2">
        <f t="shared" si="6"/>
        <v>18496.800000000003</v>
      </c>
      <c r="E20" s="7">
        <f>F10*B10</f>
        <v>0</v>
      </c>
      <c r="F20" s="2">
        <f t="shared" si="7"/>
        <v>19421.640000000003</v>
      </c>
      <c r="G20" s="7">
        <f>H10*B10</f>
        <v>0</v>
      </c>
      <c r="H20" s="2">
        <f>I10*B10</f>
        <v>20392.722000000005</v>
      </c>
      <c r="I20" s="7">
        <f>J10*B10</f>
        <v>0</v>
      </c>
      <c r="J20" s="2">
        <f>K10*B10</f>
        <v>21412.358100000005</v>
      </c>
      <c r="K20" s="7">
        <f t="shared" si="9"/>
        <v>0</v>
      </c>
      <c r="L20" s="2">
        <f>M10*B10</f>
        <v>22482.976005000008</v>
      </c>
      <c r="M20" s="7">
        <f t="shared" ref="M20:M22" si="10">N10*B10</f>
        <v>0</v>
      </c>
    </row>
    <row r="21" spans="1:18" ht="15.75" thickBot="1" x14ac:dyDescent="0.3">
      <c r="A21" s="9" t="s">
        <v>6</v>
      </c>
      <c r="B21" s="2">
        <f t="shared" si="5"/>
        <v>73710</v>
      </c>
      <c r="C21" s="7">
        <f>B11*D11</f>
        <v>0</v>
      </c>
      <c r="D21" s="2">
        <f>B11*E11</f>
        <v>77395.5</v>
      </c>
      <c r="E21" s="7">
        <f>F11*B11</f>
        <v>0</v>
      </c>
      <c r="F21" s="2">
        <f>G11*B11</f>
        <v>81265.275000000009</v>
      </c>
      <c r="G21" s="7">
        <f>H11*B11</f>
        <v>0</v>
      </c>
      <c r="H21" s="2">
        <f t="shared" si="8"/>
        <v>85328.538750000007</v>
      </c>
      <c r="I21" s="7">
        <f>J11*B11</f>
        <v>0</v>
      </c>
      <c r="J21" s="2">
        <f>K11*B11</f>
        <v>89594.965687500022</v>
      </c>
      <c r="K21" s="7">
        <f t="shared" si="9"/>
        <v>0</v>
      </c>
      <c r="L21" s="2">
        <f>M11*B11</f>
        <v>94074.713971875026</v>
      </c>
      <c r="M21" s="7">
        <f t="shared" si="10"/>
        <v>0</v>
      </c>
      <c r="P21" s="14"/>
      <c r="R21" s="15"/>
    </row>
    <row r="22" spans="1:18" ht="15.75" thickBot="1" x14ac:dyDescent="0.3">
      <c r="A22" s="9" t="s">
        <v>7</v>
      </c>
      <c r="B22" s="2">
        <f t="shared" si="5"/>
        <v>200</v>
      </c>
      <c r="C22" s="7">
        <f t="shared" ref="C22:C23" si="11">B12*D12</f>
        <v>0</v>
      </c>
      <c r="D22" s="2">
        <f t="shared" si="6"/>
        <v>210.00000000000003</v>
      </c>
      <c r="E22" s="7">
        <f t="shared" ref="E22:E23" si="12">F12*B12</f>
        <v>0</v>
      </c>
      <c r="F22" s="2">
        <f>G12*B12</f>
        <v>220.50000000000003</v>
      </c>
      <c r="G22" s="7">
        <f t="shared" ref="G22:G23" si="13">H12*B12</f>
        <v>0</v>
      </c>
      <c r="H22" s="2">
        <f t="shared" si="8"/>
        <v>231.52500000000003</v>
      </c>
      <c r="I22" s="7">
        <f t="shared" ref="I22:I23" si="14">J12*B12</f>
        <v>0</v>
      </c>
      <c r="J22" s="2">
        <f t="shared" ref="J22:J23" si="15">K12*B12</f>
        <v>243.10125000000005</v>
      </c>
      <c r="K22" s="7">
        <f t="shared" si="9"/>
        <v>0</v>
      </c>
      <c r="L22" s="2">
        <f t="shared" ref="L22" si="16">M12*B12</f>
        <v>255.25631250000009</v>
      </c>
      <c r="M22" s="7">
        <f t="shared" si="10"/>
        <v>0</v>
      </c>
    </row>
    <row r="23" spans="1:18" ht="15.75" thickBot="1" x14ac:dyDescent="0.3">
      <c r="A23" s="9" t="s">
        <v>8</v>
      </c>
      <c r="B23" s="2">
        <f t="shared" si="5"/>
        <v>2000</v>
      </c>
      <c r="C23" s="7">
        <f t="shared" si="11"/>
        <v>0</v>
      </c>
      <c r="D23" s="2">
        <f t="shared" si="6"/>
        <v>2100</v>
      </c>
      <c r="E23" s="7">
        <f t="shared" si="12"/>
        <v>0</v>
      </c>
      <c r="F23" s="2">
        <f>G13*B13</f>
        <v>2205</v>
      </c>
      <c r="G23" s="7">
        <f t="shared" si="13"/>
        <v>0</v>
      </c>
      <c r="H23" s="2">
        <f t="shared" si="8"/>
        <v>2315.2500000000005</v>
      </c>
      <c r="I23" s="7">
        <f t="shared" si="14"/>
        <v>0</v>
      </c>
      <c r="J23" s="2">
        <f t="shared" si="15"/>
        <v>2431.0125000000003</v>
      </c>
      <c r="K23" s="7">
        <f t="shared" si="9"/>
        <v>0</v>
      </c>
      <c r="L23" s="2">
        <f>M13*B13</f>
        <v>2552.5631250000006</v>
      </c>
      <c r="M23" s="7">
        <f>N13*B13</f>
        <v>0</v>
      </c>
    </row>
    <row r="24" spans="1:18" ht="15.75" thickBot="1" x14ac:dyDescent="0.3">
      <c r="A24" s="10"/>
    </row>
    <row r="25" spans="1:18" ht="15.75" thickBot="1" x14ac:dyDescent="0.3">
      <c r="A25" s="11" t="s">
        <v>2</v>
      </c>
      <c r="B25" s="4">
        <f t="shared" ref="B25:M25" si="17">SUM(B18:B23)</f>
        <v>518531</v>
      </c>
      <c r="C25" s="4">
        <f t="shared" si="17"/>
        <v>0</v>
      </c>
      <c r="D25" s="4">
        <f t="shared" si="17"/>
        <v>544457.55000000005</v>
      </c>
      <c r="E25" s="4">
        <f t="shared" si="17"/>
        <v>0</v>
      </c>
      <c r="F25" s="4">
        <f t="shared" si="17"/>
        <v>571680.42749999999</v>
      </c>
      <c r="G25" s="4">
        <f t="shared" si="17"/>
        <v>0</v>
      </c>
      <c r="H25" s="4">
        <f t="shared" si="17"/>
        <v>600264.44887500012</v>
      </c>
      <c r="I25" s="4">
        <f t="shared" si="17"/>
        <v>0</v>
      </c>
      <c r="J25" s="4">
        <f t="shared" si="17"/>
        <v>630277.67131875001</v>
      </c>
      <c r="K25" s="4">
        <f t="shared" si="17"/>
        <v>0</v>
      </c>
      <c r="L25" s="4">
        <f t="shared" si="17"/>
        <v>661791.55488468776</v>
      </c>
      <c r="M25" s="4">
        <f t="shared" si="17"/>
        <v>0</v>
      </c>
      <c r="Q25" s="14"/>
    </row>
    <row r="27" spans="1:18" ht="15.75" thickBot="1" x14ac:dyDescent="0.3">
      <c r="N27" s="14"/>
    </row>
    <row r="28" spans="1:18" ht="15.75" thickBot="1" x14ac:dyDescent="0.3">
      <c r="K28" s="42" t="s">
        <v>30</v>
      </c>
      <c r="L28" s="43"/>
      <c r="M28" s="16">
        <f>SUM(B25+D25+F25+H25+J25+L25)</f>
        <v>3527002.6525784377</v>
      </c>
      <c r="N28" s="14"/>
      <c r="O28" s="14"/>
      <c r="P28" s="14"/>
      <c r="Q28" s="14"/>
    </row>
    <row r="29" spans="1:18" ht="16.5" thickTop="1" thickBot="1" x14ac:dyDescent="0.3">
      <c r="K29" s="44" t="s">
        <v>28</v>
      </c>
      <c r="L29" s="45"/>
      <c r="M29" s="17">
        <f>C25+E25+G25+I25+K25+M25</f>
        <v>0</v>
      </c>
      <c r="P29" s="14"/>
    </row>
    <row r="32" spans="1:18" x14ac:dyDescent="0.25">
      <c r="P32" s="14"/>
    </row>
    <row r="34" spans="15:15" x14ac:dyDescent="0.25">
      <c r="O34" s="14"/>
    </row>
  </sheetData>
  <sheetProtection algorithmName="SHA-512" hashValue="IQUjOsexQa6jGjUOm/NBrfhk42fQcun7LkQFykpWqaq3Cbcn0QAlCWzU7AA5NwtO0SCXFwe3s7eMCDVqSo1+SA==" saltValue="AnwMtW4leWB1qbu+nttwFA==" spinCount="100000" sheet="1" objects="1" scenarios="1"/>
  <mergeCells count="4">
    <mergeCell ref="A6:N6"/>
    <mergeCell ref="A16:M16"/>
    <mergeCell ref="K28:L28"/>
    <mergeCell ref="K29:L29"/>
  </mergeCells>
  <pageMargins left="0.7" right="0.7" top="0.75" bottom="0.75" header="0.3" footer="0.3"/>
  <pageSetup paperSize="9" orientation="portrait" r:id="rId1"/>
  <ignoredErrors>
    <ignoredError sqref="L22:L2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05017-B461-490E-9872-B2DD6C14BA29}">
  <dimension ref="A4:P33"/>
  <sheetViews>
    <sheetView showGridLines="0" zoomScale="85" zoomScaleNormal="85" workbookViewId="0">
      <selection activeCell="K30" sqref="K30"/>
    </sheetView>
  </sheetViews>
  <sheetFormatPr baseColWidth="10" defaultRowHeight="15" x14ac:dyDescent="0.25"/>
  <cols>
    <col min="1" max="1" width="29" style="21" customWidth="1"/>
    <col min="2" max="2" width="17.7109375" style="21" customWidth="1"/>
    <col min="3" max="3" width="19.28515625" style="21" bestFit="1" customWidth="1"/>
    <col min="4" max="4" width="19.140625" style="21" bestFit="1" customWidth="1"/>
    <col min="5" max="5" width="21" style="21" customWidth="1"/>
    <col min="6" max="6" width="21.85546875" style="21" bestFit="1" customWidth="1"/>
    <col min="7" max="7" width="19.28515625" style="21" bestFit="1" customWidth="1"/>
    <col min="8" max="8" width="21.85546875" style="21" bestFit="1" customWidth="1"/>
    <col min="9" max="9" width="22.28515625" style="21" customWidth="1"/>
    <col min="10" max="10" width="21.85546875" style="21" bestFit="1" customWidth="1"/>
    <col min="11" max="11" width="21.140625" style="21" customWidth="1"/>
    <col min="12" max="12" width="24" style="21" bestFit="1" customWidth="1"/>
    <col min="13" max="13" width="27.140625" style="21" bestFit="1" customWidth="1"/>
    <col min="14" max="14" width="26.140625" style="21" bestFit="1" customWidth="1"/>
    <col min="15" max="15" width="18.140625" style="21" customWidth="1"/>
    <col min="16" max="16" width="14.28515625" style="21" bestFit="1" customWidth="1"/>
    <col min="17" max="17" width="14.140625" style="21" customWidth="1"/>
    <col min="18" max="18" width="14.140625" style="21" bestFit="1" customWidth="1"/>
    <col min="19" max="16384" width="11.42578125" style="21"/>
  </cols>
  <sheetData>
    <row r="4" spans="1:15" x14ac:dyDescent="0.25">
      <c r="A4" s="5" t="s">
        <v>1</v>
      </c>
      <c r="B4" s="22"/>
    </row>
    <row r="5" spans="1:15" ht="15.75" thickBot="1" x14ac:dyDescent="0.3"/>
    <row r="6" spans="1:15" ht="15.75" thickBot="1" x14ac:dyDescent="0.3">
      <c r="A6" s="46" t="s">
        <v>15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7"/>
    </row>
    <row r="7" spans="1:15" ht="57.75" customHeight="1" thickBot="1" x14ac:dyDescent="0.3">
      <c r="A7" s="23" t="s">
        <v>9</v>
      </c>
      <c r="B7" s="23" t="s">
        <v>14</v>
      </c>
      <c r="C7" s="23" t="s">
        <v>16</v>
      </c>
      <c r="D7" s="23" t="s">
        <v>17</v>
      </c>
      <c r="E7" s="23" t="s">
        <v>18</v>
      </c>
      <c r="F7" s="23" t="s">
        <v>19</v>
      </c>
      <c r="G7" s="23" t="s">
        <v>20</v>
      </c>
      <c r="H7" s="23" t="s">
        <v>21</v>
      </c>
      <c r="I7" s="23" t="s">
        <v>22</v>
      </c>
      <c r="J7" s="23" t="s">
        <v>23</v>
      </c>
      <c r="K7" s="23" t="s">
        <v>24</v>
      </c>
      <c r="L7" s="23" t="s">
        <v>25</v>
      </c>
      <c r="M7" s="23" t="s">
        <v>26</v>
      </c>
      <c r="N7" s="23" t="s">
        <v>27</v>
      </c>
    </row>
    <row r="8" spans="1:15" ht="15.75" thickBot="1" x14ac:dyDescent="0.3">
      <c r="A8" s="24" t="s">
        <v>29</v>
      </c>
      <c r="B8" s="25">
        <v>17787</v>
      </c>
      <c r="C8" s="26">
        <v>22</v>
      </c>
      <c r="D8" s="19"/>
      <c r="E8" s="27">
        <f>C8*1.05</f>
        <v>23.1</v>
      </c>
      <c r="F8" s="19"/>
      <c r="G8" s="27">
        <f>E8*1.05</f>
        <v>24.255000000000003</v>
      </c>
      <c r="H8" s="19"/>
      <c r="I8" s="27">
        <f>G8*1.05</f>
        <v>25.467750000000002</v>
      </c>
      <c r="J8" s="19"/>
      <c r="K8" s="27">
        <f>I8*1.05</f>
        <v>26.741137500000004</v>
      </c>
      <c r="L8" s="19"/>
      <c r="M8" s="27">
        <f>K8*1.05</f>
        <v>28.078194375000006</v>
      </c>
      <c r="N8" s="20"/>
    </row>
    <row r="9" spans="1:15" ht="17.25" customHeight="1" thickBot="1" x14ac:dyDescent="0.3">
      <c r="A9" s="24" t="s">
        <v>11</v>
      </c>
      <c r="B9" s="25">
        <v>3060</v>
      </c>
      <c r="C9" s="26">
        <v>19</v>
      </c>
      <c r="D9" s="19"/>
      <c r="E9" s="27">
        <f t="shared" ref="E9:E11" si="0">C9*1.05</f>
        <v>19.95</v>
      </c>
      <c r="F9" s="19"/>
      <c r="G9" s="27">
        <f>E9*1.05</f>
        <v>20.947500000000002</v>
      </c>
      <c r="H9" s="19"/>
      <c r="I9" s="27">
        <f t="shared" ref="I9:I11" si="1">G9*1.05</f>
        <v>21.994875000000004</v>
      </c>
      <c r="J9" s="19"/>
      <c r="K9" s="27">
        <f t="shared" ref="K9:K11" si="2">I9*1.05</f>
        <v>23.094618750000006</v>
      </c>
      <c r="L9" s="19"/>
      <c r="M9" s="27">
        <f>K9*1.05</f>
        <v>24.249349687500008</v>
      </c>
      <c r="N9" s="20"/>
      <c r="O9" s="28"/>
    </row>
    <row r="10" spans="1:15" ht="15.75" thickBot="1" x14ac:dyDescent="0.3">
      <c r="A10" s="24" t="s">
        <v>7</v>
      </c>
      <c r="B10" s="25">
        <v>250</v>
      </c>
      <c r="C10" s="29">
        <v>0.8</v>
      </c>
      <c r="D10" s="20"/>
      <c r="E10" s="27">
        <f t="shared" si="0"/>
        <v>0.84000000000000008</v>
      </c>
      <c r="F10" s="20"/>
      <c r="G10" s="27">
        <f t="shared" ref="G10" si="3">E10*1.05</f>
        <v>0.88200000000000012</v>
      </c>
      <c r="H10" s="20"/>
      <c r="I10" s="27">
        <f t="shared" si="1"/>
        <v>0.92610000000000015</v>
      </c>
      <c r="J10" s="20"/>
      <c r="K10" s="27">
        <f t="shared" si="2"/>
        <v>0.97240500000000019</v>
      </c>
      <c r="L10" s="20"/>
      <c r="M10" s="27">
        <f t="shared" ref="M10:M11" si="4">K10*1.05</f>
        <v>1.0210252500000003</v>
      </c>
      <c r="N10" s="20"/>
      <c r="O10" s="28"/>
    </row>
    <row r="11" spans="1:15" ht="15.75" thickBot="1" x14ac:dyDescent="0.3">
      <c r="A11" s="24" t="s">
        <v>8</v>
      </c>
      <c r="B11" s="25">
        <v>200</v>
      </c>
      <c r="C11" s="29">
        <v>10</v>
      </c>
      <c r="D11" s="20"/>
      <c r="E11" s="27">
        <f t="shared" si="0"/>
        <v>10.5</v>
      </c>
      <c r="F11" s="20"/>
      <c r="G11" s="27">
        <f>E11*1.05</f>
        <v>11.025</v>
      </c>
      <c r="H11" s="20"/>
      <c r="I11" s="27">
        <f t="shared" si="1"/>
        <v>11.576250000000002</v>
      </c>
      <c r="J11" s="20"/>
      <c r="K11" s="27">
        <f t="shared" si="2"/>
        <v>12.155062500000001</v>
      </c>
      <c r="L11" s="20"/>
      <c r="M11" s="27">
        <f t="shared" si="4"/>
        <v>12.762815625000002</v>
      </c>
      <c r="N11" s="20"/>
      <c r="O11" s="28"/>
    </row>
    <row r="13" spans="1:15" ht="15.75" thickBot="1" x14ac:dyDescent="0.3"/>
    <row r="14" spans="1:15" ht="15.75" thickBot="1" x14ac:dyDescent="0.3">
      <c r="A14" s="48" t="s">
        <v>15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7"/>
    </row>
    <row r="15" spans="1:15" ht="72" customHeight="1" thickBot="1" x14ac:dyDescent="0.3">
      <c r="A15" s="23" t="s">
        <v>9</v>
      </c>
      <c r="B15" s="30" t="s">
        <v>31</v>
      </c>
      <c r="C15" s="30" t="s">
        <v>32</v>
      </c>
      <c r="D15" s="30" t="s">
        <v>33</v>
      </c>
      <c r="E15" s="30" t="s">
        <v>34</v>
      </c>
      <c r="F15" s="30" t="s">
        <v>35</v>
      </c>
      <c r="G15" s="30" t="s">
        <v>36</v>
      </c>
      <c r="H15" s="30" t="s">
        <v>37</v>
      </c>
      <c r="I15" s="30" t="s">
        <v>38</v>
      </c>
      <c r="J15" s="30" t="s">
        <v>39</v>
      </c>
      <c r="K15" s="30" t="s">
        <v>40</v>
      </c>
      <c r="L15" s="30" t="s">
        <v>41</v>
      </c>
      <c r="M15" s="30" t="s">
        <v>42</v>
      </c>
    </row>
    <row r="16" spans="1:15" ht="15.75" thickBot="1" x14ac:dyDescent="0.3">
      <c r="A16" s="24" t="s">
        <v>29</v>
      </c>
      <c r="B16" s="27">
        <f>B8*C8</f>
        <v>391314</v>
      </c>
      <c r="C16" s="31">
        <f>B8*D8</f>
        <v>0</v>
      </c>
      <c r="D16" s="27">
        <f>B8*E8</f>
        <v>410879.7</v>
      </c>
      <c r="E16" s="31">
        <f>F8*B8</f>
        <v>0</v>
      </c>
      <c r="F16" s="27">
        <f>G8*B8</f>
        <v>431423.68500000006</v>
      </c>
      <c r="G16" s="31">
        <f>H8*B8</f>
        <v>0</v>
      </c>
      <c r="H16" s="27">
        <f>I8*B8</f>
        <v>452994.86925000005</v>
      </c>
      <c r="I16" s="31">
        <f>J8*B8</f>
        <v>0</v>
      </c>
      <c r="J16" s="27">
        <f>K8*B8</f>
        <v>475644.61271250009</v>
      </c>
      <c r="K16" s="27">
        <f>B8*L8</f>
        <v>0</v>
      </c>
      <c r="L16" s="27">
        <f>B8*M8</f>
        <v>499426.84334812511</v>
      </c>
      <c r="M16" s="31">
        <f>N8*B8</f>
        <v>0</v>
      </c>
    </row>
    <row r="17" spans="1:16" ht="15.75" thickBot="1" x14ac:dyDescent="0.3">
      <c r="A17" s="24" t="s">
        <v>11</v>
      </c>
      <c r="B17" s="27">
        <f>B9*C9</f>
        <v>58140</v>
      </c>
      <c r="C17" s="31">
        <f>B9*D9</f>
        <v>0</v>
      </c>
      <c r="D17" s="27">
        <f>B9*E9</f>
        <v>61047</v>
      </c>
      <c r="E17" s="31">
        <f>F9*B9</f>
        <v>0</v>
      </c>
      <c r="F17" s="27">
        <f>G9*B9</f>
        <v>64099.350000000006</v>
      </c>
      <c r="G17" s="31">
        <f>H9*B9</f>
        <v>0</v>
      </c>
      <c r="H17" s="27">
        <f>I9*B9</f>
        <v>67304.317500000019</v>
      </c>
      <c r="I17" s="31">
        <f>J9*B9</f>
        <v>0</v>
      </c>
      <c r="J17" s="27">
        <f>K9*B9</f>
        <v>70669.533375000014</v>
      </c>
      <c r="K17" s="27">
        <f>B9*L9</f>
        <v>0</v>
      </c>
      <c r="L17" s="27">
        <f>B9*M9</f>
        <v>74203.010043750022</v>
      </c>
      <c r="M17" s="31">
        <f>N9*B9</f>
        <v>0</v>
      </c>
    </row>
    <row r="18" spans="1:16" ht="15.75" thickBot="1" x14ac:dyDescent="0.3">
      <c r="A18" s="24" t="s">
        <v>7</v>
      </c>
      <c r="B18" s="27">
        <f>B10*C10</f>
        <v>200</v>
      </c>
      <c r="C18" s="31">
        <f>B10*D10</f>
        <v>0</v>
      </c>
      <c r="D18" s="27">
        <f>B10*E10</f>
        <v>210.00000000000003</v>
      </c>
      <c r="E18" s="31">
        <f>F10*B10</f>
        <v>0</v>
      </c>
      <c r="F18" s="27">
        <f>G10*B10</f>
        <v>220.50000000000003</v>
      </c>
      <c r="G18" s="31">
        <f>H10*B10</f>
        <v>0</v>
      </c>
      <c r="H18" s="27">
        <f>I10*B10</f>
        <v>231.52500000000003</v>
      </c>
      <c r="I18" s="31">
        <f>J10*B10</f>
        <v>0</v>
      </c>
      <c r="J18" s="27">
        <f>K10*B10</f>
        <v>243.10125000000005</v>
      </c>
      <c r="K18" s="27">
        <f>B10*L10</f>
        <v>0</v>
      </c>
      <c r="L18" s="27">
        <f>B10*M10</f>
        <v>255.25631250000009</v>
      </c>
      <c r="M18" s="31">
        <f>N10*B10</f>
        <v>0</v>
      </c>
    </row>
    <row r="19" spans="1:16" ht="15.75" thickBot="1" x14ac:dyDescent="0.3">
      <c r="A19" s="24" t="s">
        <v>8</v>
      </c>
      <c r="B19" s="27">
        <f>B11*C11</f>
        <v>2000</v>
      </c>
      <c r="C19" s="31">
        <f>B11*D11</f>
        <v>0</v>
      </c>
      <c r="D19" s="27">
        <f>B11*E11</f>
        <v>2100</v>
      </c>
      <c r="E19" s="31">
        <f>F11*B11</f>
        <v>0</v>
      </c>
      <c r="F19" s="27">
        <f>G11*B11</f>
        <v>2205</v>
      </c>
      <c r="G19" s="31">
        <f>H11*B11</f>
        <v>0</v>
      </c>
      <c r="H19" s="27">
        <f>I11*B11</f>
        <v>2315.2500000000005</v>
      </c>
      <c r="I19" s="31">
        <f>J11*B11</f>
        <v>0</v>
      </c>
      <c r="J19" s="27">
        <f>K11*B11</f>
        <v>2431.0125000000003</v>
      </c>
      <c r="K19" s="27">
        <f>B11*L11</f>
        <v>0</v>
      </c>
      <c r="L19" s="27">
        <f>B11*M11</f>
        <v>2552.5631250000006</v>
      </c>
      <c r="M19" s="31">
        <f>N11*B11</f>
        <v>0</v>
      </c>
    </row>
    <row r="20" spans="1:16" ht="15.75" thickBot="1" x14ac:dyDescent="0.3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</row>
    <row r="21" spans="1:16" ht="15.75" thickBot="1" x14ac:dyDescent="0.3">
      <c r="A21" s="24" t="s">
        <v>2</v>
      </c>
      <c r="B21" s="33">
        <f>SUM(B16:B19)</f>
        <v>451654</v>
      </c>
      <c r="C21" s="33">
        <f>SUM(C16:C19)</f>
        <v>0</v>
      </c>
      <c r="D21" s="33">
        <f>SUM(D16:D19)</f>
        <v>474236.7</v>
      </c>
      <c r="E21" s="33">
        <f>SUM(E16:E19)</f>
        <v>0</v>
      </c>
      <c r="F21" s="33">
        <f t="shared" ref="F21:J21" si="5">SUM(F16:F19)</f>
        <v>497948.53500000003</v>
      </c>
      <c r="G21" s="33">
        <f>SUM(G16:G19)</f>
        <v>0</v>
      </c>
      <c r="H21" s="33">
        <f t="shared" si="5"/>
        <v>522845.96175000007</v>
      </c>
      <c r="I21" s="33">
        <f>SUM(I16:I19)</f>
        <v>0</v>
      </c>
      <c r="J21" s="33">
        <f t="shared" si="5"/>
        <v>548988.25983750005</v>
      </c>
      <c r="K21" s="33">
        <f>SUM(K16:K19)</f>
        <v>0</v>
      </c>
      <c r="L21" s="33">
        <f>SUM(L16:L19)</f>
        <v>576437.67282937514</v>
      </c>
      <c r="M21" s="33">
        <f>SUM(M16:M19)</f>
        <v>0</v>
      </c>
    </row>
    <row r="23" spans="1:16" ht="15.75" thickBot="1" x14ac:dyDescent="0.3">
      <c r="K23" s="34"/>
      <c r="L23" s="34"/>
    </row>
    <row r="24" spans="1:16" ht="15.75" thickBot="1" x14ac:dyDescent="0.3">
      <c r="K24" s="49" t="s">
        <v>30</v>
      </c>
      <c r="L24" s="50"/>
      <c r="M24" s="35">
        <f>SUM(B21+D21+F21+H21+J21+L21)</f>
        <v>3072111.1294168751</v>
      </c>
      <c r="N24" s="36"/>
      <c r="O24" s="36"/>
      <c r="P24" s="36"/>
    </row>
    <row r="25" spans="1:16" ht="16.5" thickTop="1" thickBot="1" x14ac:dyDescent="0.3">
      <c r="K25" s="51" t="s">
        <v>28</v>
      </c>
      <c r="L25" s="52"/>
      <c r="M25" s="37">
        <f>C21+E21+G21+I21+K21+M21</f>
        <v>0</v>
      </c>
      <c r="N25" s="36"/>
      <c r="P25" s="15"/>
    </row>
    <row r="26" spans="1:16" x14ac:dyDescent="0.25">
      <c r="K26" s="38"/>
      <c r="L26" s="38"/>
      <c r="P26" s="36"/>
    </row>
    <row r="33" spans="12:12" x14ac:dyDescent="0.25">
      <c r="L33" s="36"/>
    </row>
  </sheetData>
  <sheetProtection algorithmName="SHA-512" hashValue="o2UJXjOV1AKyr6XYsSv2dZfcv/XgU7lWH1fU1t4TD3PKIw6R5m8aBdciHg7NJvqA4TV0Yj2bnv91rnCK0XAjmw==" saltValue="L8rFfVdMQhvIi8Gz/lHZrQ==" spinCount="100000" sheet="1" objects="1" scenarios="1"/>
  <mergeCells count="4">
    <mergeCell ref="A6:N6"/>
    <mergeCell ref="A14:M14"/>
    <mergeCell ref="K24:L24"/>
    <mergeCell ref="K25:L2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PERFILES - Lote 1</vt:lpstr>
      <vt:lpstr>PERFILES - Lote 2</vt:lpstr>
    </vt:vector>
  </TitlesOfParts>
  <Company>NICDO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Nanclares (Baluarte)</dc:creator>
  <cp:lastModifiedBy>Naiara Arlegui (S2G)</cp:lastModifiedBy>
  <dcterms:created xsi:type="dcterms:W3CDTF">2024-03-20T17:16:09Z</dcterms:created>
  <dcterms:modified xsi:type="dcterms:W3CDTF">2024-06-18T06:53:31Z</dcterms:modified>
</cp:coreProperties>
</file>