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ayto\grupos\Urbanismo\OFICINA TÉCNICA\2026\ASFALTADOS CALLES\"/>
    </mc:Choice>
  </mc:AlternateContent>
  <xr:revisionPtr revIDLastSave="0" documentId="13_ncr:1_{9F4012ED-F5FF-471B-AC0A-062B7499AF2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1" l="1"/>
  <c r="V38" i="1"/>
  <c r="V35" i="1"/>
  <c r="M13" i="1"/>
  <c r="M33" i="1"/>
  <c r="M18" i="1"/>
  <c r="M32" i="1"/>
  <c r="M15" i="1"/>
  <c r="M30" i="1" s="1"/>
  <c r="M12" i="1"/>
  <c r="M11" i="1"/>
  <c r="M24" i="1" s="1"/>
  <c r="N37" i="1"/>
  <c r="M10" i="1"/>
  <c r="N39" i="1"/>
  <c r="N38" i="1"/>
  <c r="M35" i="1" l="1"/>
  <c r="M20" i="1" s="1"/>
  <c r="M9" i="1" s="1"/>
  <c r="N9" i="1" s="1"/>
  <c r="M27" i="1"/>
  <c r="M28" i="1"/>
  <c r="M23" i="1"/>
  <c r="M22" i="1" s="1"/>
  <c r="N22" i="1" l="1"/>
  <c r="N42" i="1" s="1"/>
  <c r="N43" i="1" s="1"/>
  <c r="N45" i="1" s="1"/>
  <c r="N46" i="1" s="1"/>
  <c r="N48" i="1" s="1"/>
</calcChain>
</file>

<file path=xl/sharedStrings.xml><?xml version="1.0" encoding="utf-8"?>
<sst xmlns="http://schemas.openxmlformats.org/spreadsheetml/2006/main" count="48" uniqueCount="39">
  <si>
    <t>Unidade</t>
  </si>
  <si>
    <t xml:space="preserve">Descripción </t>
  </si>
  <si>
    <t>Precio</t>
  </si>
  <si>
    <t>Total</t>
  </si>
  <si>
    <t>m2</t>
  </si>
  <si>
    <t>Fresado de capa 5 cms</t>
  </si>
  <si>
    <t>Capa 5 cms S12 o D10</t>
  </si>
  <si>
    <t>Cantidad</t>
  </si>
  <si>
    <t>ud</t>
  </si>
  <si>
    <t>Seguridad y salud</t>
  </si>
  <si>
    <t>Gestión de residuos</t>
  </si>
  <si>
    <t>GG+BI</t>
  </si>
  <si>
    <t>total pec</t>
  </si>
  <si>
    <t>iva21%</t>
  </si>
  <si>
    <t>PRESUPUESTO</t>
  </si>
  <si>
    <t>Gerardo Diego Poeta</t>
  </si>
  <si>
    <t>Puesta a cota de tapa</t>
  </si>
  <si>
    <t>Huertas Mayores de Avd Insti a Tronzaires, lado derecho</t>
  </si>
  <si>
    <t>Huertas Mayores base</t>
  </si>
  <si>
    <t>Paseo Capuchinas, Plegaria a Merindades (zona rodada)</t>
  </si>
  <si>
    <t>Fin Ctra Molinar</t>
  </si>
  <si>
    <t>Fin Ctra Molinar - Molinar a Mejana</t>
  </si>
  <si>
    <t>Diaz Bravo P + Mont de Marsan</t>
  </si>
  <si>
    <t>BARRIO: Alza + Nenufares</t>
  </si>
  <si>
    <t>BARRIO: Sobellans, Río Madre, Francisco Fuentes (parciales)</t>
  </si>
  <si>
    <t>Vial Eroski - de Bonarea a Action, carriles entrada</t>
  </si>
  <si>
    <t>Vial Eroski - de Bonarea a Action, base carril derecho</t>
  </si>
  <si>
    <t>Vial Meridades</t>
  </si>
  <si>
    <t>Carril derecho cdt, desde rot a entrada estadio</t>
  </si>
  <si>
    <t>Merindades</t>
  </si>
  <si>
    <t>Zona llegada a Poetas</t>
  </si>
  <si>
    <t>Zona llegada a Ctra Corella y elevació paso</t>
  </si>
  <si>
    <t>Eje central Poetas a Corella subida</t>
  </si>
  <si>
    <t>Parcheos puntuales</t>
  </si>
  <si>
    <t>Diaz Bravo cruce con Poetas</t>
  </si>
  <si>
    <t>Diaz Bravo Cruce con poetas</t>
  </si>
  <si>
    <t xml:space="preserve">Huertas Mayores rodadura + caminos piscinas </t>
  </si>
  <si>
    <t>De la Pliega</t>
  </si>
  <si>
    <t>De la pliega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</si>
</sst>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4" fontId="0" fillId="0" borderId="0" xfId="0" applyNumberFormat="1"/>
    <xf numFmtId="0" fontId="1" fillId="0" borderId="0" xfId="0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108857</xdr:colOff>
      <xdr:row>3</xdr:row>
      <xdr:rowOff>175627</xdr:rowOff>
    </xdr:from>
    <xdr:to>
      <xdr:col>18</xdr:col>
      <xdr:colOff>564086</xdr:colOff>
      <xdr:row>11</xdr:row>
      <xdr:rowOff>137441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B9A6D3-29F0-6321-265A-91ABE73DB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0" y="747127"/>
          <a:ext cx="2292193" cy="1485814"/>
        </a:xfrm>
        <a:prstGeom prst="rect">
          <a:avLst/>
        </a:prstGeom>
      </xdr:spPr>
    </xdr:pic>
    <xdr:clientData/>
  </xdr:twoCellAnchor>
  <xdr:twoCellAnchor editAs="oneCell">
    <xdr:from>
      <xdr:col>15</xdr:col>
      <xdr:colOff>102054</xdr:colOff>
      <xdr:row>12</xdr:row>
      <xdr:rowOff>257</xdr:rowOff>
    </xdr:from>
    <xdr:to>
      <xdr:col>17</xdr:col>
      <xdr:colOff>591910</xdr:colOff>
      <xdr:row>21</xdr:row>
      <xdr:rowOff>103581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AF3DB6-AF40-4225-E17B-E521F5FC0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6197" y="2286257"/>
          <a:ext cx="1714499" cy="1817824"/>
        </a:xfrm>
        <a:prstGeom prst="rect">
          <a:avLst/>
        </a:prstGeom>
      </xdr:spPr>
    </xdr:pic>
    <xdr:clientData/>
  </xdr:twoCellAnchor>
  <xdr:twoCellAnchor>
    <xdr:from>
      <xdr:col>13</xdr:col>
      <xdr:colOff>136071</xdr:colOff>
      <xdr:row>34</xdr:row>
      <xdr:rowOff>54429</xdr:rowOff>
    </xdr:from>
    <xdr:to>
      <xdr:col>15</xdr:col>
      <xdr:colOff>360589</xdr:colOff>
      <xdr:row>34</xdr:row>
      <xdr:rowOff>115661</xdr:rowOff>
    </xdr:to>
    <xdr:cxnSp macro="">
      <xdr:nvCxnSpPr>
        <xdr:cNvPr id="5" name="Conector recto de flecha 4">
          <a:extLst>
            <a:ext uri="{FF2B5EF4-FFF2-40B4-BE49-F238E27FC236}">
              <a16:creationId xmlns:a16="http://schemas.microsoft.com/office/drawing/2014/main" id="{9CBD4B47-ABBF-5973-60C9-FB31D3E05F82}"/>
            </a:ext>
          </a:extLst>
        </xdr:cNvPr>
        <xdr:cNvCxnSpPr/>
      </xdr:nvCxnSpPr>
      <xdr:spPr>
        <a:xfrm>
          <a:off x="11253107" y="5578929"/>
          <a:ext cx="1571625" cy="612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J8:V48"/>
  <sheetViews>
    <sheetView tabSelected="1" zoomScale="140" zoomScaleNormal="140" workbookViewId="0">
      <selection activeCell="K5" sqref="K5"/>
    </sheetView>
  </sheetViews>
  <sheetFormatPr baseColWidth="10" defaultColWidth="9.140625" defaultRowHeight="15" x14ac:dyDescent="0.25"/>
  <cols>
    <col min="11" max="11" width="56.5703125" customWidth="1"/>
    <col min="14" max="14" width="11" bestFit="1" customWidth="1"/>
  </cols>
  <sheetData>
    <row r="8" spans="10:14" x14ac:dyDescent="0.25">
      <c r="J8" t="s">
        <v>0</v>
      </c>
      <c r="K8" t="s">
        <v>1</v>
      </c>
      <c r="L8" t="s">
        <v>2</v>
      </c>
      <c r="M8" t="s">
        <v>7</v>
      </c>
      <c r="N8" t="s">
        <v>3</v>
      </c>
    </row>
    <row r="9" spans="10:14" x14ac:dyDescent="0.25">
      <c r="J9" t="s">
        <v>4</v>
      </c>
      <c r="K9" t="s">
        <v>5</v>
      </c>
      <c r="L9">
        <v>5.25</v>
      </c>
      <c r="M9">
        <f>SUM(M10:M20)</f>
        <v>13764.3</v>
      </c>
      <c r="N9" s="2">
        <f>L9*M9</f>
        <v>72262.574999999997</v>
      </c>
    </row>
    <row r="10" spans="10:14" x14ac:dyDescent="0.25">
      <c r="K10" s="3" t="s">
        <v>15</v>
      </c>
      <c r="M10">
        <f>130*6</f>
        <v>780</v>
      </c>
      <c r="N10" s="2"/>
    </row>
    <row r="11" spans="10:14" x14ac:dyDescent="0.25">
      <c r="K11" s="3" t="s">
        <v>17</v>
      </c>
      <c r="M11">
        <f>6.7*340*0.6</f>
        <v>1366.8</v>
      </c>
      <c r="N11" s="2"/>
    </row>
    <row r="12" spans="10:14" x14ac:dyDescent="0.25">
      <c r="K12" s="3" t="s">
        <v>19</v>
      </c>
      <c r="M12">
        <f>4*170</f>
        <v>680</v>
      </c>
      <c r="N12" s="2"/>
    </row>
    <row r="13" spans="10:14" x14ac:dyDescent="0.25">
      <c r="K13" s="3" t="s">
        <v>25</v>
      </c>
      <c r="M13">
        <f>1835</f>
        <v>1835</v>
      </c>
      <c r="N13" s="4"/>
    </row>
    <row r="14" spans="10:14" x14ac:dyDescent="0.25">
      <c r="K14" s="3" t="s">
        <v>21</v>
      </c>
      <c r="M14">
        <v>600</v>
      </c>
      <c r="N14" s="2"/>
    </row>
    <row r="15" spans="10:14" x14ac:dyDescent="0.25">
      <c r="K15" s="3" t="s">
        <v>22</v>
      </c>
      <c r="M15">
        <f>3232-517</f>
        <v>2715</v>
      </c>
      <c r="N15" s="2"/>
    </row>
    <row r="16" spans="10:14" x14ac:dyDescent="0.25">
      <c r="K16" s="3" t="s">
        <v>34</v>
      </c>
      <c r="M16">
        <v>300</v>
      </c>
      <c r="N16" s="2"/>
    </row>
    <row r="17" spans="10:14" x14ac:dyDescent="0.25">
      <c r="K17" s="3" t="s">
        <v>24</v>
      </c>
      <c r="M17">
        <v>1829</v>
      </c>
      <c r="N17" s="2"/>
    </row>
    <row r="18" spans="10:14" x14ac:dyDescent="0.25">
      <c r="K18" s="3" t="s">
        <v>23</v>
      </c>
      <c r="M18">
        <f>130*3.3*2</f>
        <v>858</v>
      </c>
      <c r="N18" s="2"/>
    </row>
    <row r="19" spans="10:14" x14ac:dyDescent="0.25">
      <c r="K19" s="3" t="s">
        <v>37</v>
      </c>
      <c r="M19">
        <v>750</v>
      </c>
      <c r="N19" s="2"/>
    </row>
    <row r="20" spans="10:14" x14ac:dyDescent="0.25">
      <c r="K20" s="3" t="s">
        <v>29</v>
      </c>
      <c r="M20">
        <f>M35</f>
        <v>2050.5</v>
      </c>
      <c r="N20" s="2"/>
    </row>
    <row r="21" spans="10:14" x14ac:dyDescent="0.25">
      <c r="K21" s="3"/>
      <c r="N21" s="2"/>
    </row>
    <row r="22" spans="10:14" x14ac:dyDescent="0.25">
      <c r="J22" t="s">
        <v>4</v>
      </c>
      <c r="K22" t="s">
        <v>6</v>
      </c>
      <c r="L22">
        <v>10.5</v>
      </c>
      <c r="M22">
        <f>SUM(M23:M35)</f>
        <v>17659.8</v>
      </c>
      <c r="N22" s="2">
        <f>L22*M22</f>
        <v>185427.9</v>
      </c>
    </row>
    <row r="23" spans="10:14" x14ac:dyDescent="0.25">
      <c r="K23" s="3" t="s">
        <v>15</v>
      </c>
      <c r="M23">
        <f>M10</f>
        <v>780</v>
      </c>
      <c r="N23" s="2"/>
    </row>
    <row r="24" spans="10:14" x14ac:dyDescent="0.25">
      <c r="K24" s="3" t="s">
        <v>18</v>
      </c>
      <c r="M24">
        <f>M11</f>
        <v>1366.8</v>
      </c>
      <c r="N24" s="2"/>
    </row>
    <row r="25" spans="10:14" x14ac:dyDescent="0.25">
      <c r="K25" s="3" t="s">
        <v>36</v>
      </c>
      <c r="M25">
        <f>6.7*340+700</f>
        <v>2978</v>
      </c>
      <c r="N25" s="2"/>
    </row>
    <row r="26" spans="10:14" x14ac:dyDescent="0.25">
      <c r="K26" s="3" t="s">
        <v>19</v>
      </c>
      <c r="M26">
        <v>680</v>
      </c>
      <c r="N26" s="2"/>
    </row>
    <row r="27" spans="10:14" x14ac:dyDescent="0.25">
      <c r="K27" s="3" t="s">
        <v>26</v>
      </c>
      <c r="M27">
        <f>M13*0.5</f>
        <v>917.5</v>
      </c>
      <c r="N27" s="2"/>
    </row>
    <row r="28" spans="10:14" x14ac:dyDescent="0.25">
      <c r="K28" s="3" t="s">
        <v>26</v>
      </c>
      <c r="M28">
        <f>M13</f>
        <v>1835</v>
      </c>
      <c r="N28" s="2"/>
    </row>
    <row r="29" spans="10:14" x14ac:dyDescent="0.25">
      <c r="K29" s="3" t="s">
        <v>20</v>
      </c>
      <c r="M29">
        <v>600</v>
      </c>
      <c r="N29" s="2"/>
    </row>
    <row r="30" spans="10:14" x14ac:dyDescent="0.25">
      <c r="K30" s="3" t="s">
        <v>22</v>
      </c>
      <c r="M30">
        <f>M15</f>
        <v>2715</v>
      </c>
      <c r="N30" s="2"/>
    </row>
    <row r="31" spans="10:14" x14ac:dyDescent="0.25">
      <c r="K31" s="3" t="s">
        <v>35</v>
      </c>
      <c r="M31">
        <v>300</v>
      </c>
      <c r="N31" s="2"/>
    </row>
    <row r="32" spans="10:14" x14ac:dyDescent="0.25">
      <c r="K32" s="3" t="s">
        <v>24</v>
      </c>
      <c r="M32">
        <f>M17</f>
        <v>1829</v>
      </c>
      <c r="N32" s="2"/>
    </row>
    <row r="33" spans="10:22" s="3" customFormat="1" x14ac:dyDescent="0.25">
      <c r="K33" s="3" t="s">
        <v>23</v>
      </c>
      <c r="L33"/>
      <c r="M33">
        <f>130*3.3*2</f>
        <v>858</v>
      </c>
    </row>
    <row r="34" spans="10:22" s="3" customFormat="1" x14ac:dyDescent="0.25">
      <c r="K34" s="3" t="s">
        <v>38</v>
      </c>
      <c r="L34"/>
      <c r="M34">
        <v>750</v>
      </c>
    </row>
    <row r="35" spans="10:22" x14ac:dyDescent="0.25">
      <c r="K35" s="3" t="s">
        <v>27</v>
      </c>
      <c r="M35">
        <f>SUM(V35:V39)</f>
        <v>2050.5</v>
      </c>
      <c r="N35" s="2"/>
      <c r="Q35" t="s">
        <v>28</v>
      </c>
      <c r="V35">
        <f>175*3.5</f>
        <v>612.5</v>
      </c>
    </row>
    <row r="36" spans="10:22" x14ac:dyDescent="0.25">
      <c r="K36" s="3"/>
      <c r="N36" s="2"/>
      <c r="Q36" t="s">
        <v>30</v>
      </c>
      <c r="V36">
        <v>296</v>
      </c>
    </row>
    <row r="37" spans="10:22" x14ac:dyDescent="0.25">
      <c r="J37" t="s">
        <v>8</v>
      </c>
      <c r="K37" t="s">
        <v>16</v>
      </c>
      <c r="L37">
        <v>200</v>
      </c>
      <c r="M37">
        <v>10</v>
      </c>
      <c r="N37" s="2">
        <f>L37*M37</f>
        <v>2000</v>
      </c>
      <c r="Q37" t="s">
        <v>31</v>
      </c>
      <c r="V37">
        <v>300</v>
      </c>
    </row>
    <row r="38" spans="10:22" x14ac:dyDescent="0.25">
      <c r="J38" t="s">
        <v>8</v>
      </c>
      <c r="K38" t="s">
        <v>9</v>
      </c>
      <c r="L38">
        <v>4500</v>
      </c>
      <c r="M38">
        <v>1</v>
      </c>
      <c r="N38" s="2">
        <f>L38*M38</f>
        <v>4500</v>
      </c>
      <c r="Q38" t="s">
        <v>32</v>
      </c>
      <c r="V38">
        <f>271*2</f>
        <v>542</v>
      </c>
    </row>
    <row r="39" spans="10:22" x14ac:dyDescent="0.25">
      <c r="J39" t="s">
        <v>8</v>
      </c>
      <c r="K39" t="s">
        <v>10</v>
      </c>
      <c r="L39">
        <v>4500</v>
      </c>
      <c r="M39">
        <v>1</v>
      </c>
      <c r="N39" s="2">
        <f>L39*M39</f>
        <v>4500</v>
      </c>
      <c r="Q39" t="s">
        <v>33</v>
      </c>
      <c r="V39">
        <v>300</v>
      </c>
    </row>
    <row r="40" spans="10:22" x14ac:dyDescent="0.25">
      <c r="N40" s="2"/>
    </row>
    <row r="41" spans="10:22" x14ac:dyDescent="0.25">
      <c r="N41" s="2"/>
    </row>
    <row r="42" spans="10:22" x14ac:dyDescent="0.25">
      <c r="N42" s="2">
        <f>SUM(N9:N39)</f>
        <v>268690.47499999998</v>
      </c>
    </row>
    <row r="43" spans="10:22" x14ac:dyDescent="0.25">
      <c r="L43" t="s">
        <v>11</v>
      </c>
      <c r="M43" s="1">
        <v>0.1</v>
      </c>
      <c r="N43" s="2">
        <f>0.1*N42</f>
        <v>26869.047500000001</v>
      </c>
    </row>
    <row r="44" spans="10:22" x14ac:dyDescent="0.25">
      <c r="N44" s="2"/>
    </row>
    <row r="45" spans="10:22" x14ac:dyDescent="0.25">
      <c r="L45" t="s">
        <v>12</v>
      </c>
      <c r="N45" s="2">
        <f>N43+N42</f>
        <v>295559.52249999996</v>
      </c>
    </row>
    <row r="46" spans="10:22" x14ac:dyDescent="0.25">
      <c r="L46" t="s">
        <v>13</v>
      </c>
      <c r="N46" s="2">
        <f>0.21*N45</f>
        <v>62067.499724999987</v>
      </c>
    </row>
    <row r="47" spans="10:22" x14ac:dyDescent="0.25">
      <c r="N47" s="2"/>
    </row>
    <row r="48" spans="10:22" x14ac:dyDescent="0.25">
      <c r="L48" t="s">
        <v>14</v>
      </c>
      <c r="N48" s="2">
        <f>N46+N45</f>
        <v>357627.02222499996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Erro Landa</dc:creator>
  <cp:lastModifiedBy>Eduardo Erro Landa</cp:lastModifiedBy>
  <dcterms:created xsi:type="dcterms:W3CDTF">2015-06-05T18:19:34Z</dcterms:created>
  <dcterms:modified xsi:type="dcterms:W3CDTF">2026-02-10T07:06:49Z</dcterms:modified>
</cp:coreProperties>
</file>