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24226"/>
  <mc:AlternateContent xmlns:mc="http://schemas.openxmlformats.org/markup-compatibility/2006">
    <mc:Choice Requires="x15">
      <x15ac:absPath xmlns:x15ac="http://schemas.microsoft.com/office/spreadsheetml/2010/11/ac" url="I:\EQUIPAMIENTOS CENTROS\RESIDENCIA UREDERRA\1 - EXPEDIENTE\1- Pliegos, cuadro de características y Anexos\ANEXOS\"/>
    </mc:Choice>
  </mc:AlternateContent>
  <bookViews>
    <workbookView xWindow="-15" yWindow="6885" windowWidth="28815" windowHeight="3840" tabRatio="814"/>
  </bookViews>
  <sheets>
    <sheet name="Instruciones de uso" sheetId="5" r:id="rId1"/>
    <sheet name="Proposicion" sheetId="2" r:id="rId2"/>
    <sheet name="Hoja1" sheetId="4" state="hidden" r:id="rId3"/>
    <sheet name="Lote 1 Cocina y Office" sheetId="1" r:id="rId4"/>
    <sheet name="Lote 2 Lavandería" sheetId="7" r:id="rId5"/>
    <sheet name="Lote 3 Servicios generales" sheetId="19" r:id="rId6"/>
    <sheet name="Lote 4 Residencia" sheetId="9" r:id="rId7"/>
    <sheet name="Lote 5 Muebles a medida" sheetId="10" r:id="rId8"/>
    <sheet name="Lote 6 Decoración" sheetId="11" r:id="rId9"/>
    <sheet name="Lote 7 Camas" sheetId="12" r:id="rId10"/>
    <sheet name="Tipo IVA" sheetId="3" state="hidden" r:id="rId11"/>
  </sheets>
  <definedNames>
    <definedName name="_xlnm._FilterDatabase" localSheetId="3" hidden="1">'Lote 1 Cocina y Office'!$B$3:$G$34</definedName>
    <definedName name="_xlnm._FilterDatabase" localSheetId="4" hidden="1">'Lote 2 Lavandería'!$A$3:$G$14</definedName>
    <definedName name="_xlnm._FilterDatabase" localSheetId="5" hidden="1">'Lote 3 Servicios generales'!$A$3:$G$28</definedName>
    <definedName name="_xlnm._FilterDatabase" localSheetId="6" hidden="1">'Lote 4 Residencia'!$A$3:$G$31</definedName>
    <definedName name="_xlnm._FilterDatabase" localSheetId="7" hidden="1">'Lote 5 Muebles a medida'!$A$3:$G$15</definedName>
  </definedNames>
  <calcPr calcId="162913"/>
</workbook>
</file>

<file path=xl/calcChain.xml><?xml version="1.0" encoding="utf-8"?>
<calcChain xmlns="http://schemas.openxmlformats.org/spreadsheetml/2006/main">
  <c r="F8" i="10" l="1"/>
  <c r="G8" i="10"/>
  <c r="F9" i="10"/>
  <c r="G9" i="10"/>
  <c r="F10" i="10"/>
  <c r="G10" i="10"/>
  <c r="F11" i="10"/>
  <c r="G11" i="10"/>
  <c r="F16" i="9"/>
  <c r="G16" i="9"/>
  <c r="F17" i="9"/>
  <c r="G17" i="9"/>
  <c r="F9" i="9"/>
  <c r="G9" i="9"/>
  <c r="F10" i="9"/>
  <c r="G10" i="9"/>
  <c r="F11" i="9"/>
  <c r="G11" i="9"/>
  <c r="F12" i="9"/>
  <c r="G12" i="9"/>
  <c r="F13" i="9"/>
  <c r="G13" i="9"/>
  <c r="F14" i="9"/>
  <c r="G14" i="9"/>
  <c r="F15" i="9"/>
  <c r="G15" i="9"/>
  <c r="F18" i="9"/>
  <c r="G18" i="9"/>
  <c r="F19" i="9"/>
  <c r="G19" i="9"/>
  <c r="F20" i="9"/>
  <c r="G20" i="9"/>
  <c r="F21" i="9"/>
  <c r="G21" i="9"/>
  <c r="F22" i="9"/>
  <c r="G22" i="9"/>
  <c r="F4" i="19"/>
  <c r="G4" i="19"/>
  <c r="F5" i="19"/>
  <c r="G5" i="19"/>
  <c r="F6" i="19"/>
  <c r="G6" i="19"/>
  <c r="F7" i="19"/>
  <c r="G7" i="19"/>
  <c r="F8" i="19"/>
  <c r="G8" i="19"/>
  <c r="F9" i="19"/>
  <c r="G9" i="19"/>
  <c r="F10" i="19"/>
  <c r="G10" i="19"/>
  <c r="F11" i="19"/>
  <c r="G11" i="19"/>
  <c r="F12" i="19"/>
  <c r="G12" i="19"/>
  <c r="F13" i="19"/>
  <c r="G13" i="19"/>
  <c r="F14" i="19"/>
  <c r="G14" i="19"/>
  <c r="F15" i="19"/>
  <c r="G15" i="19"/>
  <c r="F19" i="19" l="1"/>
  <c r="F4" i="12"/>
  <c r="G4" i="11"/>
  <c r="G4" i="9"/>
  <c r="G16" i="19"/>
  <c r="G4" i="7"/>
  <c r="G4" i="1"/>
  <c r="G5" i="11"/>
  <c r="F4" i="7"/>
  <c r="G6" i="7"/>
  <c r="F6" i="7"/>
  <c r="F4" i="1"/>
  <c r="F5" i="12"/>
  <c r="E5" i="12"/>
  <c r="E4" i="12"/>
  <c r="F5" i="11"/>
  <c r="F6" i="11"/>
  <c r="F7" i="11"/>
  <c r="F8" i="11"/>
  <c r="F9" i="11"/>
  <c r="F10" i="11"/>
  <c r="F11" i="11"/>
  <c r="F4" i="11"/>
  <c r="G5" i="10"/>
  <c r="G6" i="10"/>
  <c r="G7" i="10"/>
  <c r="G14" i="10"/>
  <c r="G12" i="10"/>
  <c r="G13" i="10"/>
  <c r="G15" i="10"/>
  <c r="G4" i="10"/>
  <c r="F5" i="10"/>
  <c r="F6" i="10"/>
  <c r="F7" i="10"/>
  <c r="F14" i="10"/>
  <c r="F12" i="10"/>
  <c r="F13" i="10"/>
  <c r="F15" i="10"/>
  <c r="F4" i="10"/>
  <c r="G5" i="9"/>
  <c r="G6" i="9"/>
  <c r="G7" i="9"/>
  <c r="G8" i="9"/>
  <c r="G23" i="9"/>
  <c r="G24" i="9"/>
  <c r="G25" i="9"/>
  <c r="G26" i="9"/>
  <c r="G27" i="9"/>
  <c r="G28" i="9"/>
  <c r="G29" i="9"/>
  <c r="G30" i="9"/>
  <c r="G31" i="9"/>
  <c r="F5" i="9"/>
  <c r="F6" i="9"/>
  <c r="F7" i="9"/>
  <c r="F8" i="9"/>
  <c r="F23" i="9"/>
  <c r="F24" i="9"/>
  <c r="F25" i="9"/>
  <c r="F26" i="9"/>
  <c r="F27" i="9"/>
  <c r="F28" i="9"/>
  <c r="F29" i="9"/>
  <c r="F30" i="9"/>
  <c r="F31" i="9"/>
  <c r="F4" i="9"/>
  <c r="G17" i="19"/>
  <c r="G18" i="19"/>
  <c r="G19" i="19"/>
  <c r="G20" i="19"/>
  <c r="G21" i="19"/>
  <c r="G22" i="19"/>
  <c r="G23" i="19"/>
  <c r="G24" i="19"/>
  <c r="G25" i="19"/>
  <c r="G26" i="19"/>
  <c r="G27" i="19"/>
  <c r="G28" i="19"/>
  <c r="F17" i="19"/>
  <c r="F18" i="19"/>
  <c r="F20" i="19"/>
  <c r="F21" i="19"/>
  <c r="F22" i="19"/>
  <c r="F23" i="19"/>
  <c r="F24" i="19"/>
  <c r="F25" i="19"/>
  <c r="F26" i="19"/>
  <c r="F27" i="19"/>
  <c r="F28" i="19"/>
  <c r="F16" i="19"/>
  <c r="G5" i="1"/>
  <c r="G6" i="1"/>
  <c r="G7" i="1"/>
  <c r="F5" i="1"/>
  <c r="F6" i="1"/>
  <c r="E7" i="2"/>
  <c r="D7" i="2"/>
  <c r="G6" i="11"/>
  <c r="G7" i="11"/>
  <c r="G8" i="11"/>
  <c r="G9" i="11"/>
  <c r="G10" i="11"/>
  <c r="G11" i="11"/>
  <c r="F5" i="7"/>
  <c r="G5" i="7"/>
  <c r="F7" i="7"/>
  <c r="G7" i="7"/>
  <c r="F8" i="7"/>
  <c r="G8" i="7"/>
  <c r="F9" i="7"/>
  <c r="G9" i="7"/>
  <c r="F10" i="7"/>
  <c r="G10" i="7"/>
  <c r="F11" i="7"/>
  <c r="G11" i="7"/>
  <c r="F12" i="7"/>
  <c r="G12" i="7"/>
  <c r="F13" i="7"/>
  <c r="G13" i="7"/>
  <c r="F14" i="7"/>
  <c r="G14" i="7"/>
  <c r="E6" i="2"/>
  <c r="D6" i="2"/>
  <c r="D11" i="2"/>
  <c r="E11" i="2"/>
  <c r="D10" i="2"/>
  <c r="E10" i="2"/>
  <c r="E9" i="2"/>
  <c r="D9" i="2"/>
  <c r="D8" i="2"/>
  <c r="E8" i="2"/>
  <c r="F7" i="1"/>
  <c r="G8" i="1"/>
  <c r="F8" i="1"/>
  <c r="G9" i="1"/>
  <c r="F9" i="1"/>
  <c r="G10" i="1"/>
  <c r="F10" i="1"/>
  <c r="F11" i="1"/>
  <c r="G11" i="1"/>
  <c r="F12" i="1"/>
  <c r="G12" i="1"/>
  <c r="G13" i="1"/>
  <c r="F13" i="1"/>
  <c r="G14" i="1"/>
  <c r="F14" i="1"/>
  <c r="F15" i="1"/>
  <c r="G15" i="1"/>
  <c r="F16" i="1"/>
  <c r="G16" i="1"/>
  <c r="F17" i="1"/>
  <c r="G17" i="1"/>
  <c r="G18" i="1"/>
  <c r="F18" i="1"/>
  <c r="F19" i="1"/>
  <c r="G19" i="1"/>
  <c r="F20" i="1"/>
  <c r="G20" i="1"/>
  <c r="G21" i="1"/>
  <c r="F21" i="1"/>
  <c r="G22" i="1"/>
  <c r="F22" i="1"/>
  <c r="F23" i="1"/>
  <c r="G23" i="1"/>
  <c r="F24" i="1"/>
  <c r="G24" i="1"/>
  <c r="G25" i="1"/>
  <c r="F25" i="1"/>
  <c r="G26" i="1"/>
  <c r="F26" i="1"/>
  <c r="F27" i="1"/>
  <c r="G27" i="1"/>
  <c r="F28" i="1"/>
  <c r="G28" i="1"/>
  <c r="F29" i="1"/>
  <c r="G29" i="1"/>
  <c r="G30" i="1"/>
  <c r="F30" i="1"/>
  <c r="F31" i="1"/>
  <c r="G31" i="1"/>
  <c r="F32" i="1"/>
  <c r="G32" i="1"/>
  <c r="G33" i="1"/>
  <c r="F33" i="1"/>
  <c r="G34" i="1"/>
  <c r="F34" i="1"/>
  <c r="D5" i="2"/>
  <c r="E5" i="2"/>
  <c r="G12" i="11" l="1"/>
  <c r="C10" i="2" s="1"/>
  <c r="F10" i="2" s="1"/>
  <c r="G10" i="2" s="1"/>
  <c r="G16" i="10"/>
  <c r="C9" i="2" s="1"/>
  <c r="F9" i="2" s="1"/>
  <c r="G9" i="2" s="1"/>
  <c r="G32" i="9"/>
  <c r="C8" i="2" s="1"/>
  <c r="F8" i="2" s="1"/>
  <c r="G8" i="2" s="1"/>
  <c r="G29" i="19"/>
  <c r="C7" i="2"/>
  <c r="F7" i="2" s="1"/>
  <c r="G15" i="7"/>
  <c r="C6" i="2" s="1"/>
  <c r="F6" i="2" s="1"/>
  <c r="G35" i="1"/>
  <c r="C5" i="2" s="1"/>
  <c r="F5" i="2" s="1"/>
  <c r="F6" i="12"/>
  <c r="C11" i="2" s="1"/>
  <c r="F11" i="2" s="1"/>
  <c r="G11" i="2" s="1"/>
  <c r="G7" i="2" l="1"/>
  <c r="G6" i="2"/>
  <c r="G5" i="2"/>
</calcChain>
</file>

<file path=xl/sharedStrings.xml><?xml version="1.0" encoding="utf-8"?>
<sst xmlns="http://schemas.openxmlformats.org/spreadsheetml/2006/main" count="308" uniqueCount="259">
  <si>
    <t>UNIDAD MEDIDA</t>
  </si>
  <si>
    <t>TIPO DE IVA</t>
  </si>
  <si>
    <t>PRECIO OFERTADO CON IVA</t>
  </si>
  <si>
    <t>LOTE</t>
  </si>
  <si>
    <t>IMPORTE OFERTA PRESENTADA</t>
  </si>
  <si>
    <t>TOTAL LOTE</t>
  </si>
  <si>
    <t>Mayor-Precio cumplimentado-Propuesta completada</t>
  </si>
  <si>
    <t>Mayor-Falta cumplimentar precio-Falta cumplimentar IVA</t>
  </si>
  <si>
    <t>Mayor-Precio cumplimentado-Falta cumplimentar IVA</t>
  </si>
  <si>
    <t>0-Falta cumplimentar precio-Propuesta completada</t>
  </si>
  <si>
    <t>Propuesta completada correctamente</t>
  </si>
  <si>
    <t>0-Falta cumplimentar precio-Falta cumplimentar IVA</t>
  </si>
  <si>
    <t>No presenta propuesta</t>
  </si>
  <si>
    <t>Error en propuesta presentada</t>
  </si>
  <si>
    <t>ESTADO PROPUESTA</t>
  </si>
  <si>
    <t>1.-</t>
  </si>
  <si>
    <t>2.-</t>
  </si>
  <si>
    <t>3.-</t>
  </si>
  <si>
    <t xml:space="preserve">4.- </t>
  </si>
  <si>
    <t>Muchas gracias por su colaboración.</t>
  </si>
  <si>
    <r>
      <t xml:space="preserve">Unicamente se cumplimentarán los datos en el </t>
    </r>
    <r>
      <rPr>
        <b/>
        <sz val="16"/>
        <color indexed="10"/>
        <rFont val="Calibri"/>
        <family val="2"/>
      </rPr>
      <t>Precio Ofertado sin IVA</t>
    </r>
    <r>
      <rPr>
        <sz val="16"/>
        <color indexed="8"/>
        <rFont val="Calibri"/>
        <family val="2"/>
      </rPr>
      <t xml:space="preserve"> y el </t>
    </r>
    <r>
      <rPr>
        <b/>
        <sz val="16"/>
        <color indexed="10"/>
        <rFont val="Calibri"/>
        <family val="2"/>
      </rPr>
      <t>Tipo de IVA</t>
    </r>
    <r>
      <rPr>
        <sz val="16"/>
        <color indexed="8"/>
        <rFont val="Calibri"/>
        <family val="2"/>
      </rPr>
      <t xml:space="preserve"> para </t>
    </r>
    <r>
      <rPr>
        <u/>
        <sz val="16"/>
        <color indexed="8"/>
        <rFont val="Calibri"/>
        <family val="2"/>
      </rPr>
      <t>TODOS</t>
    </r>
    <r>
      <rPr>
        <sz val="16"/>
        <color indexed="8"/>
        <rFont val="Calibri"/>
        <family val="2"/>
      </rPr>
      <t xml:space="preserve"> los productos incluidos en el lote al que la entidad se presenta. El resto de lotes a los que no se presenta, quedarán vacíos.</t>
    </r>
  </si>
  <si>
    <t>Propuesta NO presentada</t>
  </si>
  <si>
    <t>ARTÍCULO</t>
  </si>
  <si>
    <t>(B)
PRECIO OFERTADO SIN IVA</t>
  </si>
  <si>
    <t>IMPORTE MÁXIMO inicial previsto</t>
  </si>
  <si>
    <t xml:space="preserve">Tal y como se establecen en el Pliego Regulador:
- NO se admiten cambios en el formato de este archivo de excel.
</t>
  </si>
  <si>
    <r>
      <t xml:space="preserve"> - </t>
    </r>
    <r>
      <rPr>
        <b/>
        <sz val="16"/>
        <color indexed="10"/>
        <rFont val="Calibri"/>
        <family val="2"/>
      </rPr>
      <t xml:space="preserve">PRECIO OFERTADO SIN IVA </t>
    </r>
    <r>
      <rPr>
        <sz val="16"/>
        <color indexed="8"/>
        <rFont val="Calibri"/>
        <family val="2"/>
      </rPr>
      <t xml:space="preserve">: será el precio que se oferta para cada producto sin incluir el IVA. El formato de los valores que se incluyan en esta celda aparecerán con </t>
    </r>
    <r>
      <rPr>
        <b/>
        <sz val="16"/>
        <color indexed="8"/>
        <rFont val="Calibri"/>
        <family val="2"/>
      </rPr>
      <t>TRES</t>
    </r>
    <r>
      <rPr>
        <sz val="16"/>
        <color indexed="8"/>
        <rFont val="Calibri"/>
        <family val="2"/>
      </rPr>
      <t xml:space="preserve"> decimales.  </t>
    </r>
  </si>
  <si>
    <r>
      <t xml:space="preserve"> - </t>
    </r>
    <r>
      <rPr>
        <b/>
        <sz val="16"/>
        <color indexed="10"/>
        <rFont val="Calibri"/>
        <family val="2"/>
      </rPr>
      <t>TIPO DE IVA</t>
    </r>
    <r>
      <rPr>
        <b/>
        <sz val="16"/>
        <color indexed="8"/>
        <rFont val="Calibri"/>
        <family val="2"/>
      </rPr>
      <t xml:space="preserve"> </t>
    </r>
    <r>
      <rPr>
        <sz val="16"/>
        <color indexed="8"/>
        <rFont val="Calibri"/>
        <family val="2"/>
      </rPr>
      <t xml:space="preserve">: será el tipo de IVA aplicable a cada producto según la legislación vigente. Se introducirán con un formato de </t>
    </r>
    <r>
      <rPr>
        <b/>
        <sz val="16"/>
        <color indexed="8"/>
        <rFont val="Calibri"/>
        <family val="2"/>
      </rPr>
      <t>TRES</t>
    </r>
    <r>
      <rPr>
        <sz val="16"/>
        <color indexed="8"/>
        <rFont val="Calibri"/>
        <family val="2"/>
      </rPr>
      <t xml:space="preserve"> decimales y aparecerán en el archivo excel en formato porcentaje.</t>
    </r>
  </si>
  <si>
    <r>
      <t xml:space="preserve">En las hojas correspondientes a cada uno de los lotes, son en las </t>
    </r>
    <r>
      <rPr>
        <b/>
        <sz val="16"/>
        <color indexed="8"/>
        <rFont val="Calibri"/>
        <family val="2"/>
      </rPr>
      <t>únicas</t>
    </r>
    <r>
      <rPr>
        <sz val="16"/>
        <color indexed="8"/>
        <rFont val="Calibri"/>
        <family val="2"/>
      </rPr>
      <t xml:space="preserve"> en la que se cumplimentarán datos. Solamente se introduciran valores en los campos </t>
    </r>
    <r>
      <rPr>
        <b/>
        <u/>
        <sz val="16"/>
        <color indexed="8"/>
        <rFont val="Calibri"/>
        <family val="2"/>
      </rPr>
      <t>marcados en color amarillo</t>
    </r>
    <r>
      <rPr>
        <sz val="16"/>
        <color indexed="8"/>
        <rFont val="Calibri"/>
        <family val="2"/>
      </rPr>
      <t xml:space="preserve">: </t>
    </r>
  </si>
  <si>
    <t>IMPORTES IVA EXCLUIDO</t>
  </si>
  <si>
    <t>TOTAL (A)*(B)</t>
  </si>
  <si>
    <t>TOTAL  (A)* (B)</t>
  </si>
  <si>
    <t>(A)
 UNIDADES</t>
  </si>
  <si>
    <t>Camas</t>
  </si>
  <si>
    <t>Almohoadas</t>
  </si>
  <si>
    <t>LOTE 01.- COCINA Y OFFICE DE UNIDADES DE CONVIVENCIA</t>
  </si>
  <si>
    <t>LOTE 02.- LAVANDERÍA</t>
  </si>
  <si>
    <t>LOTE 03.- EQUIPAMIENTO DE SERVICIOS GENERALES</t>
  </si>
  <si>
    <t>LOTE 04.- EQUIPAMIENTO DE RESIDENCIA</t>
  </si>
  <si>
    <t>LOTE 05.- MOBILIARIO A MEDIDA</t>
  </si>
  <si>
    <t>LOTE 06.- DECORACIÓN</t>
  </si>
  <si>
    <t>LOTE 07.- CAMAS</t>
  </si>
  <si>
    <t>CÓDIGO</t>
  </si>
  <si>
    <t>(A)
UNIDADES</t>
  </si>
  <si>
    <t>L01.01.01</t>
  </si>
  <si>
    <t>Recinto cámaras</t>
  </si>
  <si>
    <t>L01.01.02</t>
  </si>
  <si>
    <t>Recinto de cámara de congelación</t>
  </si>
  <si>
    <t>L01.01.03</t>
  </si>
  <si>
    <t>Recinto de cámara de refrigeración 1</t>
  </si>
  <si>
    <t>L01.01.04</t>
  </si>
  <si>
    <t>Recinto de cámara de refrigeración 2</t>
  </si>
  <si>
    <t>L01.01.05</t>
  </si>
  <si>
    <t>Estanterías de almacenaje</t>
  </si>
  <si>
    <t>L01.01.06</t>
  </si>
  <si>
    <t>Báscula monocelular</t>
  </si>
  <si>
    <t>L01.02.01</t>
  </si>
  <si>
    <t>Mueble mural inoxidable</t>
  </si>
  <si>
    <t>L01.02.02</t>
  </si>
  <si>
    <t>Estante mural inoxidable</t>
  </si>
  <si>
    <t>L01.02.03</t>
  </si>
  <si>
    <t>Envasadora al vacío</t>
  </si>
  <si>
    <t>L01.02.04</t>
  </si>
  <si>
    <t>Abatidor de temperatura</t>
  </si>
  <si>
    <t>L01.02.05</t>
  </si>
  <si>
    <t>Armario de refrigeración</t>
  </si>
  <si>
    <t>L01.02.06</t>
  </si>
  <si>
    <t>equipo de refrigeración partido de 0ºC</t>
  </si>
  <si>
    <t>L01.02.07</t>
  </si>
  <si>
    <t xml:space="preserve">Muebles murals inoxidable </t>
  </si>
  <si>
    <t>L01.02.08</t>
  </si>
  <si>
    <t>Estantes murales inoxidable</t>
  </si>
  <si>
    <t>L01.02.09</t>
  </si>
  <si>
    <t>Cortadora de fiambres</t>
  </si>
  <si>
    <t>L01.02.10</t>
  </si>
  <si>
    <t>Armario de refrigeración de cuarto frío</t>
  </si>
  <si>
    <t>L01.03.01</t>
  </si>
  <si>
    <t>Horno eléctrico con elementos accesorios</t>
  </si>
  <si>
    <t>L01.03.02</t>
  </si>
  <si>
    <t>Equipo multifunción con elementos accesorios</t>
  </si>
  <si>
    <t>L01.03.03</t>
  </si>
  <si>
    <t>Mueble para encastre cocina de inducción</t>
  </si>
  <si>
    <t>L01.03.04</t>
  </si>
  <si>
    <t>Cocina de inducción para encastrar</t>
  </si>
  <si>
    <t>L01.03.05</t>
  </si>
  <si>
    <t>Mueble central con ruedas</t>
  </si>
  <si>
    <t>L01.03.06</t>
  </si>
  <si>
    <t>L01.03.07</t>
  </si>
  <si>
    <t>Mesa de refrigeración</t>
  </si>
  <si>
    <t>L01.03.08</t>
  </si>
  <si>
    <t>Emulsionador</t>
  </si>
  <si>
    <t>L01.03.09</t>
  </si>
  <si>
    <t>Carro caliente</t>
  </si>
  <si>
    <t>L01.03.10-11</t>
  </si>
  <si>
    <t>Estanterías en almacén diario</t>
  </si>
  <si>
    <t>L01.04.01</t>
  </si>
  <si>
    <t>Mesa plonge</t>
  </si>
  <si>
    <t>L01.04.02</t>
  </si>
  <si>
    <t>Lavautensilios</t>
  </si>
  <si>
    <t>L01.04.03</t>
  </si>
  <si>
    <t xml:space="preserve">Estanterías de almacenaje </t>
  </si>
  <si>
    <t>L01.05.01</t>
  </si>
  <si>
    <t>Mueble inox office de unidades de convivencia</t>
  </si>
  <si>
    <t>L01.05.02</t>
  </si>
  <si>
    <t>Lavautensilios de unidades de convivencia</t>
  </si>
  <si>
    <t>L02.01</t>
  </si>
  <si>
    <t>Carro de varillas</t>
  </si>
  <si>
    <t>L02.02</t>
  </si>
  <si>
    <t>Mueble inox lavandería</t>
  </si>
  <si>
    <t>L02.03</t>
  </si>
  <si>
    <t>Carro remontable</t>
  </si>
  <si>
    <t>L02.04</t>
  </si>
  <si>
    <t>Lavadora</t>
  </si>
  <si>
    <t>L02.05</t>
  </si>
  <si>
    <t>Secadora</t>
  </si>
  <si>
    <t>L02.06</t>
  </si>
  <si>
    <t>Mesa de doblado</t>
  </si>
  <si>
    <t>L02.07</t>
  </si>
  <si>
    <t>Mesa de planchado</t>
  </si>
  <si>
    <t>L02.08</t>
  </si>
  <si>
    <t>Carro perchero</t>
  </si>
  <si>
    <t>L02.09</t>
  </si>
  <si>
    <t>Carro distribución</t>
  </si>
  <si>
    <t>L02.10</t>
  </si>
  <si>
    <t>L02.11</t>
  </si>
  <si>
    <t>Estanterías de almacenaje de ropa limpia</t>
  </si>
  <si>
    <t>V301</t>
  </si>
  <si>
    <t>Taquillas de 2 puertas (módulo de 8 taquillas)</t>
  </si>
  <si>
    <t>V302</t>
  </si>
  <si>
    <t>Taquillas de 2 puertas (módulo de 6 taquillas)</t>
  </si>
  <si>
    <t>V303</t>
  </si>
  <si>
    <t>Banco vestuario</t>
  </si>
  <si>
    <t>V304</t>
  </si>
  <si>
    <t>Perchero vestuario</t>
  </si>
  <si>
    <t>E301</t>
  </si>
  <si>
    <t>Estanterías (metro lineal)</t>
  </si>
  <si>
    <t>E302</t>
  </si>
  <si>
    <t>Estantería metálica suspendida (metro lineal)</t>
  </si>
  <si>
    <t>E303</t>
  </si>
  <si>
    <t>Estantería metálica 1200mm</t>
  </si>
  <si>
    <t>M301</t>
  </si>
  <si>
    <t>Mesa escritorio 160 x 80</t>
  </si>
  <si>
    <t>M302</t>
  </si>
  <si>
    <t>Mesa de 120x60 en ala para escritorio</t>
  </si>
  <si>
    <t>M303</t>
  </si>
  <si>
    <t>Mesa de escritorio de 120 x 80</t>
  </si>
  <si>
    <t>M304</t>
  </si>
  <si>
    <t xml:space="preserve">Cajonera rodante </t>
  </si>
  <si>
    <t>M305</t>
  </si>
  <si>
    <t>Mesa de reuniones Ø120</t>
  </si>
  <si>
    <t>M306</t>
  </si>
  <si>
    <t>Mesa de reuniones Ø90</t>
  </si>
  <si>
    <t>M307</t>
  </si>
  <si>
    <t>Mesa 90x90</t>
  </si>
  <si>
    <t>S301</t>
  </si>
  <si>
    <t>Silla escritorio</t>
  </si>
  <si>
    <t>S302</t>
  </si>
  <si>
    <t>Silla de visitas/reuniones con reposabrazos</t>
  </si>
  <si>
    <t>S303</t>
  </si>
  <si>
    <t>Silla de visitas/reuniones sin reposabrazos</t>
  </si>
  <si>
    <t>A301</t>
  </si>
  <si>
    <t>Armario alto con puertas</t>
  </si>
  <si>
    <t>A302</t>
  </si>
  <si>
    <t>Armario alto con puertas bajas</t>
  </si>
  <si>
    <t>A303</t>
  </si>
  <si>
    <t>Armario alto abierto</t>
  </si>
  <si>
    <t>A304</t>
  </si>
  <si>
    <t>Armario bajo con puertas</t>
  </si>
  <si>
    <t>A305</t>
  </si>
  <si>
    <t>Armario bajo con cajones para carpetas colgantes</t>
  </si>
  <si>
    <t>Televisor 65"</t>
  </si>
  <si>
    <t>Perchero de pie</t>
  </si>
  <si>
    <t>Perchero de pared</t>
  </si>
  <si>
    <t>M401</t>
  </si>
  <si>
    <t>Mesa redonda Ø55cm</t>
  </si>
  <si>
    <t>M402</t>
  </si>
  <si>
    <t>Mesa redonda Ø100</t>
  </si>
  <si>
    <t>M403</t>
  </si>
  <si>
    <t>Mesa comedor 90 x 90</t>
  </si>
  <si>
    <t>M404</t>
  </si>
  <si>
    <t>Mesa de centro y/o auxiliar</t>
  </si>
  <si>
    <t>M405</t>
  </si>
  <si>
    <t>Mesa exterior</t>
  </si>
  <si>
    <t>M406</t>
  </si>
  <si>
    <t>Mesa exterior balcón</t>
  </si>
  <si>
    <t>M407</t>
  </si>
  <si>
    <t>Mesa de actividades 120x60</t>
  </si>
  <si>
    <t>S401</t>
  </si>
  <si>
    <t>Sillón habitación</t>
  </si>
  <si>
    <t>S402</t>
  </si>
  <si>
    <t>Sillas de salón/comedor</t>
  </si>
  <si>
    <t>S403</t>
  </si>
  <si>
    <t>Sillón de descanso eléctrico</t>
  </si>
  <si>
    <t>S404</t>
  </si>
  <si>
    <t>Sillón de descanso manual</t>
  </si>
  <si>
    <t>S405</t>
  </si>
  <si>
    <t>Silla apilable con brazos</t>
  </si>
  <si>
    <t>S407</t>
  </si>
  <si>
    <t>Sofá de 2 plazas</t>
  </si>
  <si>
    <t>S408</t>
  </si>
  <si>
    <t>Sillón</t>
  </si>
  <si>
    <t>S409</t>
  </si>
  <si>
    <t>Sillas exterior apilables con brazos</t>
  </si>
  <si>
    <t>S410</t>
  </si>
  <si>
    <t>sillón exterior</t>
  </si>
  <si>
    <t>A401</t>
  </si>
  <si>
    <t>A402</t>
  </si>
  <si>
    <t>A403</t>
  </si>
  <si>
    <t>Aparador salones</t>
  </si>
  <si>
    <t>Parasol 3,5 x 3,5</t>
  </si>
  <si>
    <t>Televisor 85´</t>
  </si>
  <si>
    <t>Televisor 55´</t>
  </si>
  <si>
    <t>Lavacabezas</t>
  </si>
  <si>
    <t>Sillón de peluquería</t>
  </si>
  <si>
    <t>Tocador de peluquería</t>
  </si>
  <si>
    <t>Maceteros autorriego</t>
  </si>
  <si>
    <t>Reloj de pared</t>
  </si>
  <si>
    <t>Decoración paramentos</t>
  </si>
  <si>
    <t>M501-M502</t>
  </si>
  <si>
    <t>Cocina laminada de unidades de convivencia</t>
  </si>
  <si>
    <t>M503</t>
  </si>
  <si>
    <t>Cocina laminada de personal</t>
  </si>
  <si>
    <t>M504</t>
  </si>
  <si>
    <t>Frente lavabo botiquín-enfermería</t>
  </si>
  <si>
    <t>M505</t>
  </si>
  <si>
    <t>Almacenaje de botiquín-enfermería</t>
  </si>
  <si>
    <t>M506</t>
  </si>
  <si>
    <t>Frente lavabo de consulta médica</t>
  </si>
  <si>
    <t>M507</t>
  </si>
  <si>
    <t>Zona de recepción del depósito de farmacia</t>
  </si>
  <si>
    <t>M508</t>
  </si>
  <si>
    <t>Zona de preparación y dispensación depósito de farmacia</t>
  </si>
  <si>
    <t>M509</t>
  </si>
  <si>
    <t>Armario en entrada de sala polivalente</t>
  </si>
  <si>
    <t>M510</t>
  </si>
  <si>
    <t>Armario central de sala polivalente</t>
  </si>
  <si>
    <t>M511</t>
  </si>
  <si>
    <t>Armario a medida en gimnasio</t>
  </si>
  <si>
    <t>M512</t>
  </si>
  <si>
    <t>Armario en controles de unidades L, A y C</t>
  </si>
  <si>
    <t>M513</t>
  </si>
  <si>
    <t>Armario en controles de unidades B y D</t>
  </si>
  <si>
    <t>C.V1</t>
  </si>
  <si>
    <t>Cortina ventana V1/V1*</t>
  </si>
  <si>
    <t>C.V2</t>
  </si>
  <si>
    <t>Cortina ventana V2/V2*</t>
  </si>
  <si>
    <t>C.V6</t>
  </si>
  <si>
    <t>Cortinas ventanas V6</t>
  </si>
  <si>
    <t>E.V1</t>
  </si>
  <si>
    <t>Estores ventanas tipo V1/V1*</t>
  </si>
  <si>
    <t>VL.V3</t>
  </si>
  <si>
    <t>Vinilo liso ventanas tipo V3</t>
  </si>
  <si>
    <t>VR.V3</t>
  </si>
  <si>
    <t>Vinilo a rayas ventanas tipo V3</t>
  </si>
  <si>
    <t>VL.V5</t>
  </si>
  <si>
    <t>Vinilo liso ventanas tipo V5</t>
  </si>
  <si>
    <t>VR.V5</t>
  </si>
  <si>
    <t>Vinilo a rayas ventanas tipo V5</t>
  </si>
  <si>
    <r>
      <t xml:space="preserve">Este archivo contiene, además de esta hoja informativa, 15 hojas:
   - Las </t>
    </r>
    <r>
      <rPr>
        <b/>
        <sz val="16"/>
        <color theme="1"/>
        <rFont val="Calibri"/>
        <family val="2"/>
        <scheme val="minor"/>
      </rPr>
      <t>7</t>
    </r>
    <r>
      <rPr>
        <b/>
        <sz val="16"/>
        <color indexed="8"/>
        <rFont val="Calibri"/>
        <family val="2"/>
      </rPr>
      <t xml:space="preserve"> hojas correspondientes a cada uno de los lotes;</t>
    </r>
    <r>
      <rPr>
        <sz val="16"/>
        <color indexed="8"/>
        <rFont val="Calibri"/>
        <family val="2"/>
      </rPr>
      <t xml:space="preserve"> son las mismas que se incluyen en el Anexo III (Modelo de Oferta Económica) recogido en el Pliego Regulador que ha de regir el contrato mediante acuerdo marco del suministro de productos perecederos para los centros dependientes de la Agencia Navarra de Autonomia y Desarrollo de las Personas. Es en estas hojas donde se introducirán los datos.
   - Hoja "</t>
    </r>
    <r>
      <rPr>
        <b/>
        <sz val="16"/>
        <color indexed="8"/>
        <rFont val="Calibri"/>
        <family val="2"/>
      </rPr>
      <t>Proposición".</t>
    </r>
    <r>
      <rPr>
        <sz val="16"/>
        <color indexed="8"/>
        <rFont val="Calibri"/>
        <family val="2"/>
      </rPr>
      <t xml:space="preserve"> Mostrará un resumen con los totales para cada uno de los lotes a los que la entidad presente una oferta. 
       Además muestra información indicando:  
              - si la oferta se ha cumplimentado correctamente.
              - si la oferta presentada contiene algún error : falta de introducir algún valor en el campo PRECIO OFERTADO SIN IVA o TIPO DE IVA o si ha superado el importe máximo correspondiente a cada lote.
              - si no se ha presentado ninguna oferta.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</si>
</sst>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8" formatCode="#,##0.00\ &quot;€&quot;;[Red]\-#,##0.00\ &quot;€&quot;"/>
    <numFmt numFmtId="164" formatCode="_-* #,##0.00\ _€_-;\-* #,##0.00\ _€_-;_-* &quot;-&quot;??\ _€_-;_-@_-"/>
    <numFmt numFmtId="165" formatCode="#,##0.000"/>
    <numFmt numFmtId="166" formatCode="#,##0.00\ &quot;€&quot;"/>
    <numFmt numFmtId="167" formatCode="0.000"/>
    <numFmt numFmtId="168" formatCode="#,##0.000\ _€"/>
    <numFmt numFmtId="169" formatCode="0.000%"/>
  </numFmts>
  <fonts count="19" x14ac:knownFonts="1">
    <font>
      <sz val="11"/>
      <color theme="1"/>
      <name val="Calibri"/>
      <family val="2"/>
      <scheme val="minor"/>
    </font>
    <font>
      <sz val="10"/>
      <name val="Arial"/>
      <family val="2"/>
    </font>
    <font>
      <sz val="16"/>
      <color indexed="8"/>
      <name val="Calibri"/>
      <family val="2"/>
    </font>
    <font>
      <b/>
      <sz val="16"/>
      <color indexed="8"/>
      <name val="Calibri"/>
      <family val="2"/>
    </font>
    <font>
      <b/>
      <sz val="16"/>
      <color indexed="10"/>
      <name val="Calibri"/>
      <family val="2"/>
    </font>
    <font>
      <u/>
      <sz val="16"/>
      <color indexed="8"/>
      <name val="Calibri"/>
      <family val="2"/>
    </font>
    <font>
      <b/>
      <u/>
      <sz val="16"/>
      <color indexed="8"/>
      <name val="Calibri"/>
      <family val="2"/>
    </font>
    <font>
      <sz val="11"/>
      <color theme="1"/>
      <name val="Calibri"/>
      <family val="2"/>
      <scheme val="minor"/>
    </font>
    <font>
      <b/>
      <sz val="11"/>
      <color theme="0"/>
      <name val="Calibri"/>
      <family val="2"/>
      <scheme val="minor"/>
    </font>
    <font>
      <b/>
      <sz val="11"/>
      <color theme="1"/>
      <name val="Calibri"/>
      <family val="2"/>
      <scheme val="minor"/>
    </font>
    <font>
      <sz val="14"/>
      <color theme="1"/>
      <name val="Calibri"/>
      <family val="2"/>
      <scheme val="minor"/>
    </font>
    <font>
      <sz val="16"/>
      <color theme="1"/>
      <name val="Calibri"/>
      <family val="2"/>
      <scheme val="minor"/>
    </font>
    <font>
      <sz val="14"/>
      <color rgb="FF000000"/>
      <name val="Arial"/>
      <family val="2"/>
    </font>
    <font>
      <sz val="14"/>
      <color theme="1"/>
      <name val="Arial"/>
      <family val="2"/>
    </font>
    <font>
      <b/>
      <sz val="14"/>
      <color theme="1"/>
      <name val="Calibri"/>
      <family val="2"/>
      <scheme val="minor"/>
    </font>
    <font>
      <sz val="14"/>
      <color rgb="FF000000"/>
      <name val="Calibri"/>
      <family val="2"/>
      <scheme val="minor"/>
    </font>
    <font>
      <b/>
      <sz val="14"/>
      <color rgb="FF000000"/>
      <name val="Calibri"/>
      <family val="2"/>
      <scheme val="minor"/>
    </font>
    <font>
      <sz val="11"/>
      <name val="Calibri"/>
      <family val="2"/>
      <scheme val="minor"/>
    </font>
    <font>
      <b/>
      <sz val="16"/>
      <color theme="1"/>
      <name val="Calibri"/>
      <family val="2"/>
      <scheme val="minor"/>
    </font>
  </fonts>
  <fills count="11">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FFFFCC"/>
        <bgColor indexed="64"/>
      </patternFill>
    </fill>
    <fill>
      <patternFill patternType="solid">
        <fgColor theme="1"/>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FFF00"/>
        <bgColor indexed="64"/>
      </patternFill>
    </fill>
  </fills>
  <borders count="2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164" fontId="7" fillId="0" borderId="0" applyFont="0" applyFill="0" applyBorder="0" applyAlignment="0" applyProtection="0"/>
    <xf numFmtId="0" fontId="1" fillId="0" borderId="0"/>
  </cellStyleXfs>
  <cellXfs count="147">
    <xf numFmtId="0" fontId="0" fillId="0" borderId="0" xfId="0"/>
    <xf numFmtId="0" fontId="10" fillId="0" borderId="0" xfId="0" applyFont="1"/>
    <xf numFmtId="0" fontId="0" fillId="0" borderId="0" xfId="0"/>
    <xf numFmtId="0" fontId="11" fillId="0" borderId="0" xfId="0" applyFont="1" applyAlignment="1">
      <alignment wrapText="1"/>
    </xf>
    <xf numFmtId="0" fontId="11" fillId="0" borderId="0" xfId="0" applyFont="1" applyAlignment="1">
      <alignment vertical="top" wrapText="1"/>
    </xf>
    <xf numFmtId="0" fontId="12" fillId="0" borderId="0" xfId="0" applyFont="1" applyAlignment="1" applyProtection="1">
      <alignment horizontal="justify" vertical="center"/>
      <protection hidden="1"/>
    </xf>
    <xf numFmtId="0" fontId="13" fillId="0" borderId="0" xfId="0" applyFont="1" applyProtection="1">
      <protection hidden="1"/>
    </xf>
    <xf numFmtId="166" fontId="13" fillId="0" borderId="0" xfId="0" applyNumberFormat="1" applyFont="1" applyProtection="1">
      <protection hidden="1"/>
    </xf>
    <xf numFmtId="0" fontId="13" fillId="0" borderId="0" xfId="0" applyFont="1" applyAlignment="1" applyProtection="1">
      <alignment horizontal="right"/>
      <protection hidden="1"/>
    </xf>
    <xf numFmtId="8" fontId="13" fillId="0" borderId="0" xfId="0" applyNumberFormat="1" applyFont="1" applyProtection="1">
      <protection hidden="1"/>
    </xf>
    <xf numFmtId="0" fontId="14" fillId="2" borderId="0" xfId="0" applyFont="1" applyFill="1" applyAlignment="1">
      <alignment horizontal="left" vertical="top"/>
    </xf>
    <xf numFmtId="0" fontId="14" fillId="3" borderId="0" xfId="0" applyFont="1" applyFill="1" applyAlignment="1">
      <alignment vertical="top"/>
    </xf>
    <xf numFmtId="0" fontId="14" fillId="4" borderId="0" xfId="0" applyFont="1" applyFill="1" applyAlignment="1">
      <alignment vertical="top"/>
    </xf>
    <xf numFmtId="0" fontId="15" fillId="0" borderId="0" xfId="0" applyFont="1" applyAlignment="1" applyProtection="1">
      <alignment horizontal="justify" vertical="center"/>
      <protection hidden="1"/>
    </xf>
    <xf numFmtId="0" fontId="10" fillId="0" borderId="0" xfId="0" applyFont="1" applyProtection="1">
      <protection hidden="1"/>
    </xf>
    <xf numFmtId="166" fontId="10" fillId="0" borderId="0" xfId="0" applyNumberFormat="1" applyFont="1" applyProtection="1">
      <protection hidden="1"/>
    </xf>
    <xf numFmtId="0" fontId="10" fillId="0" borderId="0" xfId="0" applyFont="1" applyAlignment="1" applyProtection="1">
      <alignment horizontal="right"/>
      <protection hidden="1"/>
    </xf>
    <xf numFmtId="0" fontId="16" fillId="5" borderId="1" xfId="0" applyFont="1" applyFill="1" applyBorder="1" applyAlignment="1" applyProtection="1">
      <alignment horizontal="center" vertical="center" wrapText="1"/>
      <protection hidden="1"/>
    </xf>
    <xf numFmtId="0" fontId="16" fillId="5" borderId="2" xfId="0" applyFont="1" applyFill="1" applyBorder="1" applyAlignment="1" applyProtection="1">
      <alignment horizontal="center" vertical="center" wrapText="1"/>
      <protection hidden="1"/>
    </xf>
    <xf numFmtId="166" fontId="16" fillId="5" borderId="3" xfId="0" applyNumberFormat="1" applyFont="1" applyFill="1" applyBorder="1" applyAlignment="1" applyProtection="1">
      <alignment horizontal="center" vertical="center" wrapText="1"/>
      <protection hidden="1"/>
    </xf>
    <xf numFmtId="0" fontId="10" fillId="5" borderId="0" xfId="0" applyFont="1" applyFill="1" applyProtection="1">
      <protection hidden="1"/>
    </xf>
    <xf numFmtId="0" fontId="10" fillId="3" borderId="1" xfId="0" applyFont="1" applyFill="1" applyBorder="1" applyProtection="1">
      <protection hidden="1"/>
    </xf>
    <xf numFmtId="0" fontId="10" fillId="0" borderId="1" xfId="0" applyFont="1" applyBorder="1" applyProtection="1">
      <protection hidden="1"/>
    </xf>
    <xf numFmtId="0" fontId="10" fillId="0" borderId="1" xfId="0" applyFont="1" applyBorder="1" applyAlignment="1" applyProtection="1">
      <alignment horizontal="center" vertical="center"/>
      <protection hidden="1"/>
    </xf>
    <xf numFmtId="0" fontId="0" fillId="0" borderId="0" xfId="0" applyFont="1" applyProtection="1">
      <protection locked="0"/>
    </xf>
    <xf numFmtId="0" fontId="0" fillId="0" borderId="0" xfId="0" applyFont="1" applyAlignment="1" applyProtection="1">
      <alignment wrapText="1"/>
      <protection locked="0"/>
    </xf>
    <xf numFmtId="4" fontId="0" fillId="0" borderId="0" xfId="0" applyNumberFormat="1" applyFont="1" applyAlignment="1" applyProtection="1">
      <alignment horizontal="center"/>
      <protection locked="0"/>
    </xf>
    <xf numFmtId="0" fontId="0" fillId="0" borderId="0" xfId="0" applyFont="1" applyAlignment="1" applyProtection="1">
      <alignment horizontal="center"/>
      <protection locked="0"/>
    </xf>
    <xf numFmtId="0" fontId="0" fillId="0" borderId="0" xfId="0" applyFont="1" applyAlignment="1" applyProtection="1">
      <protection locked="0"/>
    </xf>
    <xf numFmtId="1" fontId="0" fillId="0" borderId="0" xfId="0" applyNumberFormat="1" applyFont="1" applyProtection="1">
      <protection locked="0"/>
    </xf>
    <xf numFmtId="0" fontId="0" fillId="0" borderId="0" xfId="0" applyFont="1" applyAlignment="1" applyProtection="1">
      <alignment horizontal="justify" vertical="center"/>
      <protection locked="0"/>
    </xf>
    <xf numFmtId="0" fontId="9" fillId="5" borderId="1" xfId="0" applyFont="1" applyFill="1" applyBorder="1" applyAlignment="1" applyProtection="1">
      <alignment horizontal="center" vertical="center" wrapText="1"/>
    </xf>
    <xf numFmtId="0" fontId="9" fillId="5" borderId="2" xfId="0" applyFont="1" applyFill="1" applyBorder="1" applyAlignment="1" applyProtection="1">
      <alignment horizontal="center" vertical="center" wrapText="1"/>
    </xf>
    <xf numFmtId="4" fontId="9" fillId="5" borderId="2" xfId="0" applyNumberFormat="1"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0" fontId="8" fillId="7" borderId="0" xfId="0" applyFont="1" applyFill="1" applyBorder="1" applyAlignment="1" applyProtection="1">
      <alignment horizontal="justify" vertical="center"/>
    </xf>
    <xf numFmtId="0" fontId="8" fillId="7" borderId="0" xfId="0" applyFont="1" applyFill="1" applyBorder="1" applyAlignment="1" applyProtection="1">
      <alignment horizontal="center" vertical="center" wrapText="1"/>
    </xf>
    <xf numFmtId="4" fontId="8" fillId="7" borderId="0" xfId="0" applyNumberFormat="1" applyFont="1" applyFill="1" applyBorder="1" applyAlignment="1" applyProtection="1">
      <alignment horizontal="center" vertical="center"/>
    </xf>
    <xf numFmtId="0" fontId="0" fillId="0" borderId="0" xfId="0" applyFont="1" applyAlignment="1" applyProtection="1">
      <alignment wrapText="1"/>
    </xf>
    <xf numFmtId="0" fontId="0" fillId="0" borderId="0" xfId="0" applyFont="1" applyProtection="1"/>
    <xf numFmtId="165" fontId="0" fillId="0" borderId="0" xfId="0" applyNumberFormat="1" applyFont="1" applyAlignment="1" applyProtection="1">
      <alignment horizontal="center"/>
    </xf>
    <xf numFmtId="0" fontId="0" fillId="0" borderId="0" xfId="0" applyFont="1" applyAlignment="1" applyProtection="1">
      <alignment horizontal="center"/>
    </xf>
    <xf numFmtId="3" fontId="0" fillId="0" borderId="0" xfId="0" applyNumberFormat="1" applyFont="1" applyProtection="1"/>
    <xf numFmtId="3" fontId="0" fillId="3" borderId="0" xfId="0" applyNumberFormat="1" applyFont="1" applyFill="1" applyProtection="1"/>
    <xf numFmtId="0" fontId="0" fillId="3" borderId="0" xfId="0" applyFont="1" applyFill="1" applyProtection="1"/>
    <xf numFmtId="0" fontId="0" fillId="0" borderId="0" xfId="0" applyFont="1" applyAlignment="1" applyProtection="1">
      <alignment horizontal="justify" vertical="center"/>
    </xf>
    <xf numFmtId="0" fontId="0" fillId="0" borderId="5" xfId="0" applyFont="1" applyBorder="1" applyProtection="1"/>
    <xf numFmtId="0" fontId="0" fillId="3" borderId="5" xfId="0" applyFont="1" applyFill="1" applyBorder="1" applyProtection="1"/>
    <xf numFmtId="0" fontId="8" fillId="7" borderId="0" xfId="0" applyFont="1" applyFill="1" applyBorder="1" applyAlignment="1" applyProtection="1">
      <alignment horizontal="center" vertical="center"/>
    </xf>
    <xf numFmtId="165" fontId="8" fillId="7" borderId="0" xfId="0" applyNumberFormat="1" applyFont="1" applyFill="1" applyBorder="1" applyAlignment="1" applyProtection="1">
      <alignment horizontal="center" vertical="center"/>
    </xf>
    <xf numFmtId="0" fontId="9" fillId="0" borderId="0" xfId="0" applyFont="1" applyAlignment="1" applyProtection="1">
      <alignment horizontal="justify" vertical="center"/>
    </xf>
    <xf numFmtId="0" fontId="9" fillId="0" borderId="0" xfId="0" applyFont="1" applyAlignment="1" applyProtection="1">
      <alignment horizontal="center" vertical="center" wrapText="1"/>
    </xf>
    <xf numFmtId="0" fontId="0" fillId="0" borderId="0" xfId="0" applyFont="1" applyAlignment="1" applyProtection="1">
      <alignment horizontal="center" vertical="center"/>
    </xf>
    <xf numFmtId="165" fontId="0" fillId="0" borderId="0" xfId="0" applyNumberFormat="1" applyFont="1" applyAlignment="1" applyProtection="1">
      <alignment horizontal="center" vertical="center"/>
    </xf>
    <xf numFmtId="165" fontId="0" fillId="0" borderId="0" xfId="0" applyNumberFormat="1" applyFont="1" applyAlignment="1" applyProtection="1">
      <alignment horizontal="center"/>
      <protection locked="0"/>
    </xf>
    <xf numFmtId="0" fontId="9" fillId="8" borderId="1" xfId="0" applyFont="1" applyFill="1" applyBorder="1" applyAlignment="1" applyProtection="1">
      <alignment horizontal="center" vertical="center" wrapText="1"/>
    </xf>
    <xf numFmtId="165" fontId="9" fillId="8" borderId="1" xfId="0" applyNumberFormat="1" applyFont="1" applyFill="1" applyBorder="1" applyAlignment="1" applyProtection="1">
      <alignment horizontal="center" vertical="center" wrapText="1"/>
    </xf>
    <xf numFmtId="0" fontId="0" fillId="0" borderId="5" xfId="0" applyFont="1" applyBorder="1" applyAlignment="1" applyProtection="1">
      <alignment horizontal="justify" vertical="center"/>
    </xf>
    <xf numFmtId="0" fontId="0" fillId="0" borderId="5" xfId="0" applyFont="1" applyFill="1" applyBorder="1" applyAlignment="1" applyProtection="1">
      <alignment horizontal="justify" vertical="center"/>
    </xf>
    <xf numFmtId="165" fontId="8" fillId="7" borderId="0" xfId="0" applyNumberFormat="1" applyFont="1" applyFill="1" applyBorder="1" applyAlignment="1" applyProtection="1">
      <alignment horizontal="center" vertical="center"/>
      <protection locked="0"/>
    </xf>
    <xf numFmtId="0" fontId="8" fillId="7" borderId="0" xfId="0" applyFont="1" applyFill="1" applyBorder="1" applyAlignment="1" applyProtection="1">
      <alignment horizontal="justify" vertical="center"/>
      <protection locked="0"/>
    </xf>
    <xf numFmtId="0" fontId="9" fillId="0" borderId="0" xfId="0" applyFont="1" applyAlignment="1" applyProtection="1">
      <alignment horizontal="justify" vertical="center"/>
      <protection locked="0"/>
    </xf>
    <xf numFmtId="0" fontId="9" fillId="0" borderId="0" xfId="0" applyFont="1" applyAlignment="1" applyProtection="1">
      <alignment horizontal="center" vertical="center" wrapText="1"/>
      <protection locked="0"/>
    </xf>
    <xf numFmtId="0" fontId="0" fillId="0" borderId="0" xfId="0" applyFont="1" applyAlignment="1" applyProtection="1">
      <alignment horizontal="center" vertical="center"/>
      <protection locked="0"/>
    </xf>
    <xf numFmtId="165" fontId="0" fillId="0" borderId="0" xfId="0" applyNumberFormat="1" applyFont="1" applyAlignment="1" applyProtection="1">
      <alignment horizontal="center" vertical="center"/>
      <protection locked="0"/>
    </xf>
    <xf numFmtId="4" fontId="0" fillId="0" borderId="0" xfId="0" applyNumberFormat="1" applyFont="1" applyProtection="1"/>
    <xf numFmtId="0" fontId="9" fillId="8" borderId="2" xfId="0" applyFont="1" applyFill="1" applyBorder="1" applyAlignment="1" applyProtection="1">
      <alignment horizontal="center" vertical="center" wrapText="1"/>
    </xf>
    <xf numFmtId="165" fontId="9" fillId="8" borderId="2" xfId="0" applyNumberFormat="1" applyFont="1" applyFill="1" applyBorder="1" applyAlignment="1" applyProtection="1">
      <alignment horizontal="center" vertical="center" wrapText="1"/>
    </xf>
    <xf numFmtId="0" fontId="0" fillId="0" borderId="5" xfId="0" applyFont="1" applyBorder="1" applyAlignment="1" applyProtection="1">
      <alignment horizontal="center"/>
    </xf>
    <xf numFmtId="3" fontId="0" fillId="0" borderId="0" xfId="0" applyNumberFormat="1" applyFont="1" applyBorder="1" applyProtection="1"/>
    <xf numFmtId="0" fontId="0" fillId="0" borderId="6" xfId="0" applyFont="1" applyBorder="1" applyAlignment="1" applyProtection="1">
      <alignment horizontal="justify" vertical="center"/>
    </xf>
    <xf numFmtId="0" fontId="0" fillId="0" borderId="5" xfId="0" applyFont="1" applyBorder="1" applyAlignment="1" applyProtection="1">
      <alignment horizontal="center" vertical="center" wrapText="1"/>
    </xf>
    <xf numFmtId="165" fontId="0" fillId="6" borderId="5" xfId="0" applyNumberFormat="1" applyFont="1" applyFill="1" applyBorder="1" applyAlignment="1" applyProtection="1">
      <alignment horizontal="center" vertical="center"/>
      <protection locked="0"/>
    </xf>
    <xf numFmtId="9" fontId="0" fillId="6" borderId="5" xfId="0" applyNumberFormat="1" applyFont="1" applyFill="1" applyBorder="1" applyAlignment="1" applyProtection="1">
      <alignment horizontal="center" vertical="center"/>
      <protection locked="0"/>
    </xf>
    <xf numFmtId="167" fontId="0" fillId="3" borderId="5" xfId="0" applyNumberFormat="1" applyFont="1" applyFill="1" applyBorder="1" applyAlignment="1" applyProtection="1">
      <alignment horizontal="center" vertical="center"/>
    </xf>
    <xf numFmtId="4" fontId="0" fillId="3" borderId="5" xfId="0" applyNumberFormat="1" applyFont="1" applyFill="1" applyBorder="1" applyAlignment="1" applyProtection="1">
      <alignment horizontal="right" vertical="center"/>
    </xf>
    <xf numFmtId="0" fontId="0" fillId="3" borderId="5" xfId="0" applyFont="1" applyFill="1" applyBorder="1" applyAlignment="1" applyProtection="1">
      <alignment horizontal="justify" vertical="center"/>
    </xf>
    <xf numFmtId="0" fontId="0" fillId="3" borderId="5" xfId="0" applyFont="1" applyFill="1" applyBorder="1" applyAlignment="1" applyProtection="1">
      <alignment horizontal="center" vertical="center" wrapText="1"/>
    </xf>
    <xf numFmtId="165" fontId="0" fillId="6" borderId="6" xfId="0" applyNumberFormat="1" applyFont="1" applyFill="1" applyBorder="1" applyAlignment="1" applyProtection="1">
      <alignment horizontal="center" vertical="center"/>
      <protection locked="0"/>
    </xf>
    <xf numFmtId="9" fontId="0" fillId="6" borderId="6" xfId="0" applyNumberFormat="1" applyFont="1" applyFill="1" applyBorder="1" applyAlignment="1" applyProtection="1">
      <alignment horizontal="center" vertical="center"/>
      <protection locked="0"/>
    </xf>
    <xf numFmtId="167" fontId="0" fillId="3" borderId="6" xfId="0" applyNumberFormat="1" applyFont="1" applyFill="1" applyBorder="1" applyAlignment="1" applyProtection="1">
      <alignment horizontal="center" vertical="center"/>
    </xf>
    <xf numFmtId="4" fontId="0" fillId="3" borderId="6" xfId="0" applyNumberFormat="1" applyFont="1" applyFill="1" applyBorder="1" applyAlignment="1" applyProtection="1">
      <alignment horizontal="right" vertical="center"/>
    </xf>
    <xf numFmtId="164" fontId="17" fillId="0" borderId="6" xfId="1" applyFont="1" applyBorder="1" applyAlignment="1" applyProtection="1">
      <alignment vertical="center" wrapText="1"/>
    </xf>
    <xf numFmtId="164" fontId="17" fillId="0" borderId="5" xfId="1" applyFont="1" applyBorder="1" applyAlignment="1" applyProtection="1">
      <alignment vertical="center" wrapText="1"/>
    </xf>
    <xf numFmtId="164" fontId="7" fillId="0" borderId="5" xfId="1" applyFont="1" applyFill="1" applyBorder="1" applyAlignment="1" applyProtection="1">
      <alignment vertical="center" wrapText="1"/>
    </xf>
    <xf numFmtId="164" fontId="7" fillId="9" borderId="5" xfId="1" applyFont="1" applyFill="1" applyBorder="1" applyAlignment="1" applyProtection="1">
      <alignment vertical="center" wrapText="1"/>
    </xf>
    <xf numFmtId="164" fontId="7" fillId="3" borderId="5" xfId="1" applyFont="1" applyFill="1" applyBorder="1" applyAlignment="1" applyProtection="1">
      <alignment vertical="center" wrapText="1"/>
    </xf>
    <xf numFmtId="0" fontId="0" fillId="7" borderId="0" xfId="0" applyFont="1" applyFill="1" applyProtection="1">
      <protection locked="0"/>
    </xf>
    <xf numFmtId="0" fontId="0" fillId="7" borderId="0" xfId="0" applyFont="1" applyFill="1" applyAlignment="1" applyProtection="1">
      <alignment horizontal="center"/>
      <protection locked="0"/>
    </xf>
    <xf numFmtId="4" fontId="0" fillId="7" borderId="0" xfId="0" applyNumberFormat="1" applyFont="1" applyFill="1" applyAlignment="1" applyProtection="1">
      <alignment horizontal="center"/>
      <protection locked="0"/>
    </xf>
    <xf numFmtId="0" fontId="9" fillId="5" borderId="7" xfId="0" applyFont="1" applyFill="1" applyBorder="1" applyAlignment="1" applyProtection="1">
      <alignment horizontal="center" vertical="center" wrapText="1"/>
    </xf>
    <xf numFmtId="0" fontId="9" fillId="5" borderId="3" xfId="0" applyFont="1" applyFill="1" applyBorder="1" applyAlignment="1" applyProtection="1">
      <alignment horizontal="center" vertical="center" wrapText="1"/>
    </xf>
    <xf numFmtId="165" fontId="9" fillId="5" borderId="3" xfId="0" applyNumberFormat="1" applyFont="1" applyFill="1" applyBorder="1" applyAlignment="1" applyProtection="1">
      <alignment horizontal="center" vertical="center" wrapText="1"/>
    </xf>
    <xf numFmtId="168" fontId="0" fillId="3" borderId="5" xfId="0" applyNumberFormat="1" applyFont="1" applyFill="1" applyBorder="1" applyAlignment="1" applyProtection="1">
      <alignment horizontal="center" vertical="center"/>
    </xf>
    <xf numFmtId="164" fontId="7" fillId="0" borderId="5" xfId="1" applyFont="1" applyBorder="1" applyAlignment="1" applyProtection="1"/>
    <xf numFmtId="164" fontId="7" fillId="0" borderId="5" xfId="1" applyFont="1" applyFill="1" applyBorder="1" applyAlignment="1" applyProtection="1"/>
    <xf numFmtId="164" fontId="7" fillId="3" borderId="5" xfId="1" applyFont="1" applyFill="1" applyBorder="1" applyAlignment="1" applyProtection="1"/>
    <xf numFmtId="0" fontId="0" fillId="0" borderId="5" xfId="0" applyFont="1" applyFill="1" applyBorder="1" applyProtection="1"/>
    <xf numFmtId="0" fontId="0" fillId="0" borderId="5" xfId="0" applyFont="1" applyFill="1" applyBorder="1" applyAlignment="1" applyProtection="1">
      <alignment horizontal="center" vertical="center" wrapText="1"/>
    </xf>
    <xf numFmtId="0" fontId="9" fillId="8" borderId="7" xfId="0" applyFont="1" applyFill="1" applyBorder="1" applyAlignment="1" applyProtection="1">
      <alignment horizontal="center" vertical="center" wrapText="1"/>
    </xf>
    <xf numFmtId="0" fontId="9" fillId="8" borderId="3" xfId="0" applyFont="1" applyFill="1" applyBorder="1" applyAlignment="1" applyProtection="1">
      <alignment horizontal="center" vertical="center" wrapText="1"/>
    </xf>
    <xf numFmtId="165" fontId="9" fillId="8" borderId="3" xfId="0" applyNumberFormat="1" applyFont="1" applyFill="1" applyBorder="1" applyAlignment="1" applyProtection="1">
      <alignment horizontal="center" vertical="center" wrapText="1"/>
    </xf>
    <xf numFmtId="167" fontId="0" fillId="6" borderId="5" xfId="0" applyNumberFormat="1" applyFont="1" applyFill="1" applyBorder="1" applyAlignment="1" applyProtection="1">
      <alignment horizontal="center" vertical="center"/>
      <protection locked="0"/>
    </xf>
    <xf numFmtId="169" fontId="0" fillId="6" borderId="5" xfId="0" applyNumberFormat="1" applyFont="1" applyFill="1" applyBorder="1" applyAlignment="1" applyProtection="1">
      <alignment horizontal="center" vertical="center"/>
      <protection locked="0"/>
    </xf>
    <xf numFmtId="0" fontId="0" fillId="0" borderId="5" xfId="0" applyBorder="1" applyAlignment="1" applyProtection="1">
      <alignment horizontal="center"/>
    </xf>
    <xf numFmtId="166" fontId="10" fillId="0" borderId="1" xfId="0" applyNumberFormat="1" applyFont="1" applyFill="1" applyBorder="1" applyAlignment="1" applyProtection="1">
      <alignment horizontal="center" vertical="center" wrapText="1"/>
      <protection hidden="1"/>
    </xf>
    <xf numFmtId="0" fontId="0" fillId="3" borderId="0" xfId="0" applyFont="1" applyFill="1" applyAlignment="1" applyProtection="1">
      <alignment wrapText="1"/>
      <protection locked="0"/>
    </xf>
    <xf numFmtId="166" fontId="10" fillId="3" borderId="1" xfId="0" applyNumberFormat="1" applyFont="1" applyFill="1" applyBorder="1" applyAlignment="1" applyProtection="1">
      <alignment horizontal="center" vertical="center" wrapText="1"/>
      <protection hidden="1"/>
    </xf>
    <xf numFmtId="4" fontId="8" fillId="7" borderId="0" xfId="0" applyNumberFormat="1" applyFont="1" applyFill="1" applyAlignment="1" applyProtection="1">
      <alignment horizontal="center"/>
    </xf>
    <xf numFmtId="0" fontId="10" fillId="10" borderId="4" xfId="0" applyFont="1" applyFill="1" applyBorder="1" applyAlignment="1" applyProtection="1">
      <alignment horizontal="left" vertical="center" wrapText="1"/>
      <protection locked="0" hidden="1"/>
    </xf>
    <xf numFmtId="8" fontId="15" fillId="10" borderId="1" xfId="0" applyNumberFormat="1" applyFont="1" applyFill="1" applyBorder="1" applyAlignment="1" applyProtection="1">
      <alignment horizontal="center" vertical="center"/>
    </xf>
    <xf numFmtId="8" fontId="15" fillId="10" borderId="4" xfId="0" applyNumberFormat="1" applyFont="1" applyFill="1" applyBorder="1" applyAlignment="1" applyProtection="1">
      <alignment horizontal="center" vertical="center"/>
    </xf>
    <xf numFmtId="164" fontId="0" fillId="0" borderId="5" xfId="1" applyFont="1" applyBorder="1" applyAlignment="1" applyProtection="1"/>
    <xf numFmtId="167" fontId="0" fillId="6" borderId="7" xfId="0" applyNumberFormat="1" applyFont="1" applyFill="1" applyBorder="1" applyAlignment="1" applyProtection="1">
      <alignment horizontal="center" vertical="center"/>
      <protection locked="0"/>
    </xf>
    <xf numFmtId="9" fontId="0" fillId="6" borderId="7" xfId="0" applyNumberFormat="1" applyFont="1" applyFill="1" applyBorder="1" applyAlignment="1" applyProtection="1">
      <alignment horizontal="center" vertical="center"/>
      <protection locked="0"/>
    </xf>
    <xf numFmtId="167" fontId="0" fillId="6" borderId="10" xfId="0" applyNumberFormat="1" applyFont="1" applyFill="1" applyBorder="1" applyAlignment="1" applyProtection="1">
      <alignment horizontal="center" vertical="center"/>
      <protection locked="0"/>
    </xf>
    <xf numFmtId="9" fontId="0" fillId="6" borderId="10" xfId="0" applyNumberFormat="1" applyFont="1" applyFill="1" applyBorder="1" applyAlignment="1" applyProtection="1">
      <alignment horizontal="center" vertical="center"/>
      <protection locked="0"/>
    </xf>
    <xf numFmtId="167" fontId="0" fillId="3" borderId="10" xfId="0" applyNumberFormat="1" applyFont="1" applyFill="1" applyBorder="1" applyAlignment="1" applyProtection="1">
      <alignment horizontal="center" vertical="center"/>
    </xf>
    <xf numFmtId="4" fontId="0" fillId="3" borderId="10" xfId="0" applyNumberFormat="1" applyFont="1" applyFill="1" applyBorder="1" applyAlignment="1" applyProtection="1">
      <alignment horizontal="right" vertical="center"/>
    </xf>
    <xf numFmtId="0" fontId="0" fillId="0" borderId="0" xfId="0" applyFont="1" applyBorder="1" applyAlignment="1" applyProtection="1">
      <alignment horizontal="justify" vertical="center"/>
    </xf>
    <xf numFmtId="164" fontId="7" fillId="0" borderId="0" xfId="1" applyFont="1" applyBorder="1" applyAlignment="1" applyProtection="1"/>
    <xf numFmtId="0" fontId="0" fillId="0" borderId="12" xfId="0" applyFont="1" applyBorder="1" applyAlignment="1" applyProtection="1">
      <alignment horizontal="justify" vertical="center"/>
    </xf>
    <xf numFmtId="0" fontId="0" fillId="0" borderId="13" xfId="0" applyFont="1" applyBorder="1" applyAlignment="1" applyProtection="1">
      <alignment horizontal="justify" vertical="center"/>
    </xf>
    <xf numFmtId="0" fontId="0" fillId="0" borderId="14" xfId="0" applyFont="1" applyBorder="1" applyAlignment="1" applyProtection="1">
      <alignment horizontal="justify" vertical="center"/>
    </xf>
    <xf numFmtId="164" fontId="7" fillId="0" borderId="15" xfId="1" applyFont="1" applyBorder="1" applyAlignment="1" applyProtection="1"/>
    <xf numFmtId="164" fontId="7" fillId="0" borderId="16" xfId="1" applyFont="1" applyBorder="1" applyAlignment="1" applyProtection="1"/>
    <xf numFmtId="164" fontId="7" fillId="0" borderId="17" xfId="1" applyFont="1" applyBorder="1" applyAlignment="1" applyProtection="1"/>
    <xf numFmtId="0" fontId="0" fillId="0" borderId="11" xfId="0" applyFont="1" applyBorder="1" applyAlignment="1" applyProtection="1">
      <alignment horizontal="center" vertical="center" wrapText="1"/>
    </xf>
    <xf numFmtId="0" fontId="0" fillId="0" borderId="18" xfId="0" applyFont="1" applyBorder="1" applyAlignment="1" applyProtection="1">
      <alignment horizontal="justify" vertical="center"/>
    </xf>
    <xf numFmtId="164" fontId="7" fillId="0" borderId="18" xfId="1" applyFont="1" applyBorder="1" applyAlignment="1" applyProtection="1"/>
    <xf numFmtId="0" fontId="0" fillId="0" borderId="11" xfId="0" applyFont="1" applyBorder="1" applyAlignment="1" applyProtection="1">
      <alignment horizontal="justify" vertical="center"/>
    </xf>
    <xf numFmtId="0" fontId="0" fillId="0" borderId="11" xfId="0" applyFont="1" applyBorder="1" applyAlignment="1" applyProtection="1">
      <alignment horizontal="center"/>
    </xf>
    <xf numFmtId="167" fontId="0" fillId="6" borderId="19" xfId="0" applyNumberFormat="1" applyFont="1" applyFill="1" applyBorder="1" applyAlignment="1" applyProtection="1">
      <alignment horizontal="center" vertical="center"/>
      <protection locked="0"/>
    </xf>
    <xf numFmtId="9" fontId="0" fillId="6" borderId="19" xfId="0" applyNumberFormat="1" applyFont="1" applyFill="1" applyBorder="1" applyAlignment="1" applyProtection="1">
      <alignment horizontal="center" vertical="center"/>
      <protection locked="0"/>
    </xf>
    <xf numFmtId="167" fontId="0" fillId="3" borderId="19" xfId="0" applyNumberFormat="1" applyFont="1" applyFill="1" applyBorder="1" applyAlignment="1" applyProtection="1">
      <alignment horizontal="center" vertical="center"/>
    </xf>
    <xf numFmtId="4" fontId="0" fillId="3" borderId="19" xfId="0" applyNumberFormat="1" applyFont="1" applyFill="1" applyBorder="1" applyAlignment="1" applyProtection="1">
      <alignment horizontal="right" vertical="center"/>
    </xf>
    <xf numFmtId="167" fontId="0" fillId="6" borderId="15" xfId="0" applyNumberFormat="1" applyFont="1" applyFill="1" applyBorder="1" applyAlignment="1" applyProtection="1">
      <alignment horizontal="center" vertical="center"/>
      <protection locked="0"/>
    </xf>
    <xf numFmtId="9" fontId="0" fillId="6" borderId="15" xfId="0" applyNumberFormat="1" applyFont="1" applyFill="1" applyBorder="1" applyAlignment="1" applyProtection="1">
      <alignment horizontal="center" vertical="center"/>
      <protection locked="0"/>
    </xf>
    <xf numFmtId="167" fontId="0" fillId="3" borderId="15" xfId="0" applyNumberFormat="1" applyFont="1" applyFill="1" applyBorder="1" applyAlignment="1" applyProtection="1">
      <alignment horizontal="center" vertical="center"/>
    </xf>
    <xf numFmtId="4" fontId="0" fillId="3" borderId="15" xfId="0" applyNumberFormat="1" applyFont="1" applyFill="1" applyBorder="1" applyAlignment="1" applyProtection="1">
      <alignment horizontal="right" vertical="center"/>
    </xf>
    <xf numFmtId="0" fontId="14" fillId="2" borderId="0" xfId="0" applyFont="1" applyFill="1" applyAlignment="1">
      <alignment horizontal="center" vertical="top"/>
    </xf>
    <xf numFmtId="0" fontId="13" fillId="0" borderId="8" xfId="0" applyFont="1" applyBorder="1" applyAlignment="1" applyProtection="1">
      <alignment horizontal="center" vertical="center"/>
      <protection hidden="1"/>
    </xf>
    <xf numFmtId="0" fontId="13" fillId="0" borderId="0" xfId="0" applyFont="1" applyBorder="1" applyAlignment="1" applyProtection="1">
      <alignment horizontal="center" vertical="center"/>
      <protection hidden="1"/>
    </xf>
    <xf numFmtId="0" fontId="15" fillId="5" borderId="5" xfId="0" applyFont="1" applyFill="1" applyBorder="1" applyAlignment="1" applyProtection="1">
      <alignment horizontal="center" vertical="center"/>
      <protection hidden="1"/>
    </xf>
    <xf numFmtId="0" fontId="9" fillId="0" borderId="0" xfId="0" applyFont="1" applyBorder="1" applyAlignment="1" applyProtection="1">
      <alignment horizontal="justify" vertical="center"/>
      <protection locked="0"/>
    </xf>
    <xf numFmtId="0" fontId="9" fillId="0" borderId="9" xfId="0" applyFont="1" applyBorder="1" applyAlignment="1" applyProtection="1">
      <alignment horizontal="justify" vertical="center"/>
    </xf>
    <xf numFmtId="0" fontId="9" fillId="0" borderId="9" xfId="0" applyFont="1" applyBorder="1" applyAlignment="1" applyProtection="1">
      <alignment horizontal="justify" vertical="center"/>
      <protection locked="0"/>
    </xf>
  </cellXfs>
  <cellStyles count="3">
    <cellStyle name="Millares" xfId="1" builtinId="3"/>
    <cellStyle name="Normal" xfId="0" builtinId="0"/>
    <cellStyle name="Normal 2" xfId="2"/>
  </cellStyles>
  <dxfs count="4">
    <dxf>
      <fill>
        <patternFill>
          <bgColor theme="3" tint="0.79998168889431442"/>
        </patternFill>
      </fill>
    </dxf>
    <dxf>
      <fill>
        <patternFill>
          <bgColor theme="6" tint="0.59996337778862885"/>
        </patternFill>
      </fill>
    </dxf>
    <dxf>
      <fill>
        <patternFill>
          <bgColor theme="5" tint="0.39994506668294322"/>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4.9989318521683403E-2"/>
  </sheetPr>
  <dimension ref="A1:B11"/>
  <sheetViews>
    <sheetView tabSelected="1" zoomScale="90" zoomScaleNormal="90" workbookViewId="0">
      <selection activeCell="B3" sqref="B3"/>
    </sheetView>
  </sheetViews>
  <sheetFormatPr baseColWidth="10" defaultRowHeight="15" x14ac:dyDescent="0.25"/>
  <cols>
    <col min="1" max="1" width="3.28515625" style="2" bestFit="1" customWidth="1"/>
    <col min="2" max="2" width="183.85546875" customWidth="1"/>
  </cols>
  <sheetData>
    <row r="1" spans="1:2" s="2" customFormat="1" ht="258.60000000000002" customHeight="1" x14ac:dyDescent="0.25">
      <c r="A1" s="10" t="s">
        <v>15</v>
      </c>
      <c r="B1" s="4" t="s">
        <v>258</v>
      </c>
    </row>
    <row r="2" spans="1:2" s="2" customFormat="1" ht="21" x14ac:dyDescent="0.35">
      <c r="A2" s="1"/>
      <c r="B2" s="3"/>
    </row>
    <row r="3" spans="1:2" s="2" customFormat="1" ht="42" x14ac:dyDescent="0.35">
      <c r="A3" s="140" t="s">
        <v>16</v>
      </c>
      <c r="B3" s="3" t="s">
        <v>28</v>
      </c>
    </row>
    <row r="4" spans="1:2" ht="42" x14ac:dyDescent="0.35">
      <c r="A4" s="140"/>
      <c r="B4" s="3" t="s">
        <v>26</v>
      </c>
    </row>
    <row r="5" spans="1:2" ht="42" x14ac:dyDescent="0.35">
      <c r="A5" s="140"/>
      <c r="B5" s="3" t="s">
        <v>27</v>
      </c>
    </row>
    <row r="6" spans="1:2" ht="21" x14ac:dyDescent="0.35">
      <c r="A6" s="11"/>
      <c r="B6" s="3"/>
    </row>
    <row r="7" spans="1:2" ht="42" x14ac:dyDescent="0.35">
      <c r="A7" s="12" t="s">
        <v>17</v>
      </c>
      <c r="B7" s="3" t="s">
        <v>20</v>
      </c>
    </row>
    <row r="8" spans="1:2" ht="21" x14ac:dyDescent="0.35">
      <c r="A8" s="1"/>
      <c r="B8" s="3"/>
    </row>
    <row r="9" spans="1:2" ht="63" x14ac:dyDescent="0.35">
      <c r="A9" s="12" t="s">
        <v>18</v>
      </c>
      <c r="B9" s="3" t="s">
        <v>25</v>
      </c>
    </row>
    <row r="11" spans="1:2" ht="21" x14ac:dyDescent="0.35">
      <c r="B11" s="3" t="s">
        <v>19</v>
      </c>
    </row>
  </sheetData>
  <sheetProtection selectLockedCells="1"/>
  <mergeCells count="1">
    <mergeCell ref="A3:A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
  <sheetViews>
    <sheetView zoomScale="80" zoomScaleNormal="80" workbookViewId="0">
      <selection activeCell="B5" sqref="B5:B11"/>
    </sheetView>
  </sheetViews>
  <sheetFormatPr baseColWidth="10" defaultRowHeight="18" x14ac:dyDescent="0.25"/>
  <cols>
    <col min="1" max="1" width="79.5703125" style="6" customWidth="1"/>
    <col min="2" max="2" width="23.7109375" style="6" customWidth="1"/>
    <col min="3" max="3" width="23.140625" style="7" customWidth="1"/>
    <col min="4" max="4" width="32.85546875" style="6" hidden="1" customWidth="1"/>
    <col min="5" max="5" width="31.42578125" style="6" hidden="1" customWidth="1"/>
    <col min="6" max="6" width="64.28515625" style="6" hidden="1" customWidth="1"/>
    <col min="7" max="7" width="47.7109375" style="8" bestFit="1" customWidth="1"/>
    <col min="8" max="8" width="9.85546875" style="6" customWidth="1"/>
    <col min="9" max="9" width="11.42578125" style="6" customWidth="1"/>
    <col min="10" max="16384" width="11.42578125" style="6"/>
  </cols>
  <sheetData>
    <row r="1" spans="1:8" x14ac:dyDescent="0.25">
      <c r="A1" s="5"/>
    </row>
    <row r="2" spans="1:8" ht="18.75" x14ac:dyDescent="0.25">
      <c r="A2" s="143" t="s">
        <v>29</v>
      </c>
      <c r="B2" s="143"/>
      <c r="C2" s="143"/>
      <c r="D2" s="143"/>
      <c r="E2" s="143"/>
      <c r="F2" s="143"/>
      <c r="G2" s="143"/>
    </row>
    <row r="3" spans="1:8" ht="19.5" thickBot="1" x14ac:dyDescent="0.35">
      <c r="A3" s="13"/>
      <c r="B3" s="14"/>
      <c r="C3" s="15"/>
      <c r="D3" s="14"/>
      <c r="E3" s="14"/>
      <c r="F3" s="14"/>
      <c r="G3" s="16"/>
    </row>
    <row r="4" spans="1:8" ht="53.25" customHeight="1" thickBot="1" x14ac:dyDescent="0.35">
      <c r="A4" s="17" t="s">
        <v>3</v>
      </c>
      <c r="B4" s="18" t="s">
        <v>24</v>
      </c>
      <c r="C4" s="19" t="s">
        <v>4</v>
      </c>
      <c r="D4" s="20"/>
      <c r="E4" s="20"/>
      <c r="F4" s="20"/>
      <c r="G4" s="19" t="s">
        <v>14</v>
      </c>
    </row>
    <row r="5" spans="1:8" ht="21.75" customHeight="1" thickBot="1" x14ac:dyDescent="0.35">
      <c r="A5" s="109" t="s">
        <v>35</v>
      </c>
      <c r="B5" s="110">
        <v>184753.71</v>
      </c>
      <c r="C5" s="107">
        <f>+IF(B5&gt;='Lote 1 Cocina y Office'!$G$35,'Lote 1 Cocina y Office'!$G$35,"Supera valor máximo")</f>
        <v>0</v>
      </c>
      <c r="D5" s="21" t="str">
        <f>IF((COUNTA('Lote 1 Cocina y Office'!$B$4:$B$34)-COUNTA('Lote 1 Cocina y Office'!$D$4:$D$34))&lt;&gt;0,"Falta cumplimentar precio","Precio cumplimentado")</f>
        <v>Falta cumplimentar precio</v>
      </c>
      <c r="E5" s="22" t="str">
        <f>IF(((COUNTA('Lote 1 Cocina y Office'!$B$4:$B$34)-COUNTBLANK('Lote 1 Cocina y Office'!$D$4:$D$34))-(COUNTA('Lote 1 Cocina y Office'!$B$4:$B$34)-COUNTBLANK('Lote 1 Cocina y Office'!$E$4:$E$34))=0),"Propuesta completada","Falta cumplimentar IVA")</f>
        <v>Propuesta completada</v>
      </c>
      <c r="F5" s="22" t="str">
        <f>+CONCATENATE(IF(C5&lt;&gt;0,"Mayor",0),"-",D5,"-",E5)</f>
        <v>0-Falta cumplimentar precio-Propuesta completada</v>
      </c>
      <c r="G5" s="23" t="str">
        <f>+IF(C5="Supera valor máximo","Error en propuesta presentada",VLOOKUP(F5,Hoja1!$A$2:$B$6,2,0))</f>
        <v>Propuesta NO presentada</v>
      </c>
      <c r="H5" s="8"/>
    </row>
    <row r="6" spans="1:8" ht="21.75" customHeight="1" thickBot="1" x14ac:dyDescent="0.35">
      <c r="A6" s="109" t="s">
        <v>36</v>
      </c>
      <c r="B6" s="111">
        <v>53894.14</v>
      </c>
      <c r="C6" s="105">
        <f>+IF(B6&gt;='Lote 2 Lavandería'!$G$15,'Lote 2 Lavandería'!$G$15,"Supera valor máximo")</f>
        <v>0</v>
      </c>
      <c r="D6" s="21" t="str">
        <f>IF((COUNTA('Lote 2 Lavandería'!$A$4:$A$14)-COUNTA('Lote 2 Lavandería'!$D$4:$D$14))&lt;&gt;0,"Falta cumplimentar precio","Precio cumplimentado")</f>
        <v>Falta cumplimentar precio</v>
      </c>
      <c r="E6" s="22" t="str">
        <f>IF(((COUNTA('Lote 2 Lavandería'!$A$4:$A$14)-COUNTBLANK('Lote 2 Lavandería'!$D$4:$D$14))-(COUNTA('Lote 2 Lavandería'!$A$4:$A$14)-COUNTBLANK('Lote 2 Lavandería'!$E$4:$E$14))=0),"Propuesta completada","Falta cumplimentar IVA")</f>
        <v>Propuesta completada</v>
      </c>
      <c r="F6" s="22" t="str">
        <f t="shared" ref="F6:F11" si="0">+CONCATENATE(IF(C6&lt;&gt;0,"Mayor",0),"-",D6,"-",E6)</f>
        <v>0-Falta cumplimentar precio-Propuesta completada</v>
      </c>
      <c r="G6" s="23" t="str">
        <f>+IF(C6="Supera valor máximo","Error en propuesta presentada",VLOOKUP(F6,Hoja1!$A$2:$B$6,2,0))</f>
        <v>Propuesta NO presentada</v>
      </c>
      <c r="H6" s="8"/>
    </row>
    <row r="7" spans="1:8" ht="21.75" customHeight="1" thickBot="1" x14ac:dyDescent="0.35">
      <c r="A7" s="109" t="s">
        <v>37</v>
      </c>
      <c r="B7" s="111">
        <v>48763.7</v>
      </c>
      <c r="C7" s="105">
        <f>+IF(B7&gt;='Lote 3 Servicios generales'!$G$29,'Lote 3 Servicios generales'!$G$29,"Supera valor máximo")</f>
        <v>0</v>
      </c>
      <c r="D7" s="21" t="str">
        <f>IF((COUNTA('Lote 3 Servicios generales'!$A$16:$A$28)-COUNTA('Lote 3 Servicios generales'!$D$16:$D$28))&lt;&gt;0,"Falta cumplimentar precio","Precio cumplimentado")</f>
        <v>Falta cumplimentar precio</v>
      </c>
      <c r="E7" s="22" t="str">
        <f>IF(((COUNTA('Lote 3 Servicios generales'!$A$16:$A$28)-COUNTBLANK('Lote 3 Servicios generales'!$D$16:$D$28))-(COUNTA('Lote 3 Servicios generales'!$A$16:$A$28)-COUNTBLANK('Lote 3 Servicios generales'!$E$16:$E$28))=0),"Propuesta completada","Falta cumplimentar IVA")</f>
        <v>Propuesta completada</v>
      </c>
      <c r="F7" s="22" t="str">
        <f t="shared" si="0"/>
        <v>0-Falta cumplimentar precio-Propuesta completada</v>
      </c>
      <c r="G7" s="23" t="str">
        <f>+IF(C7="Supera valor máximo","Error en propuesta presentada",VLOOKUP(F7,Hoja1!$A$2:$B$6,2,0))</f>
        <v>Propuesta NO presentada</v>
      </c>
      <c r="H7" s="8"/>
    </row>
    <row r="8" spans="1:8" ht="21.75" customHeight="1" thickBot="1" x14ac:dyDescent="0.35">
      <c r="A8" s="109" t="s">
        <v>38</v>
      </c>
      <c r="B8" s="111">
        <v>149245.70000000001</v>
      </c>
      <c r="C8" s="105">
        <f>+IF(B8&gt;='Lote 4 Residencia'!$G$32,'Lote 4 Residencia'!$G$32,"Supera valor máximo")</f>
        <v>0</v>
      </c>
      <c r="D8" s="21" t="str">
        <f>IF((COUNTA('Lote 4 Residencia'!$A$4:$A$31)-COUNTA('Lote 4 Residencia'!$D$4:$D$31))&lt;&gt;0,"Falta cumplimentar precio","Precio cumplimentado")</f>
        <v>Falta cumplimentar precio</v>
      </c>
      <c r="E8" s="22" t="str">
        <f>IF(((COUNTA('Lote 4 Residencia'!$A$4:$A$31)-COUNTBLANK('Lote 4 Residencia'!$D$4:$D$31))-(COUNTA('Lote 4 Residencia'!$A$4:$A$31)-COUNTBLANK('Lote 4 Residencia'!$E$4:$E$31))=0),"Propuesta completada","Falta cumplimentar IVA")</f>
        <v>Propuesta completada</v>
      </c>
      <c r="F8" s="22" t="str">
        <f t="shared" si="0"/>
        <v>0-Falta cumplimentar precio-Propuesta completada</v>
      </c>
      <c r="G8" s="23" t="str">
        <f>+IF(C8="Supera valor máximo","Error en propuesta presentada",VLOOKUP(F8,Hoja1!$A$2:$B$6,2,0))</f>
        <v>Propuesta NO presentada</v>
      </c>
      <c r="H8" s="8"/>
    </row>
    <row r="9" spans="1:8" ht="23.25" customHeight="1" thickBot="1" x14ac:dyDescent="0.35">
      <c r="A9" s="109" t="s">
        <v>39</v>
      </c>
      <c r="B9" s="111">
        <v>73835.009999999995</v>
      </c>
      <c r="C9" s="105">
        <f>+IF(B9&gt;='Lote 5 Muebles a medida'!$G$16,'Lote 5 Muebles a medida'!$G$16,"Supera valor máximo")</f>
        <v>0</v>
      </c>
      <c r="D9" s="21" t="str">
        <f>IF((COUNTA('Lote 5 Muebles a medida'!$A$4:$A$15)-COUNTA('Lote 5 Muebles a medida'!$D$4:$D$15))&lt;&gt;0,"Falta cumplimentar precio","Precio cumplimentado")</f>
        <v>Falta cumplimentar precio</v>
      </c>
      <c r="E9" s="22" t="str">
        <f>IF(((COUNTA('Lote 5 Muebles a medida'!$A$4:$A$15)-COUNTBLANK('Lote 5 Muebles a medida'!$D$4:$D$15))-(COUNTA('Lote 5 Muebles a medida'!$A$4:$A$15)-COUNTBLANK('Lote 5 Muebles a medida'!$E$4:$E$15))=0),"Propuesta completada","Falta cumplimentar IVA")</f>
        <v>Propuesta completada</v>
      </c>
      <c r="F9" s="22" t="str">
        <f t="shared" si="0"/>
        <v>0-Falta cumplimentar precio-Propuesta completada</v>
      </c>
      <c r="G9" s="23" t="str">
        <f>+IF(C9="Supera valor máximo","Error en propuesta presentada",VLOOKUP(F9,Hoja1!$A$2:$B$6,2,0))</f>
        <v>Propuesta NO presentada</v>
      </c>
      <c r="H9" s="8"/>
    </row>
    <row r="10" spans="1:8" ht="23.25" customHeight="1" thickBot="1" x14ac:dyDescent="0.35">
      <c r="A10" s="109" t="s">
        <v>40</v>
      </c>
      <c r="B10" s="111">
        <v>56011.360000000001</v>
      </c>
      <c r="C10" s="105">
        <f>+IF(B10&gt;='Lote 6 Decoración'!$G$12,'Lote 6 Decoración'!$G$12,"Supera valor máximo")</f>
        <v>0</v>
      </c>
      <c r="D10" s="21" t="str">
        <f>IF((COUNTA('Lote 6 Decoración'!$A$4:$A$11)-COUNTA('Lote 6 Decoración'!$D$4:$D$11))&lt;&gt;0,"Falta cumplimentar precio","Precio cumplimentado")</f>
        <v>Falta cumplimentar precio</v>
      </c>
      <c r="E10" s="22" t="str">
        <f>IF(((COUNTA('Lote 6 Decoración'!$A$4:$A$11)-COUNTBLANK('Lote 6 Decoración'!$D$4:$D$11))-(COUNTA('Lote 6 Decoración'!$A$4:$A$11)-COUNTBLANK('Lote 6 Decoración'!$E$4:$E$11))=0),"Propuesta completada","Falta cumplimentar IVA")</f>
        <v>Propuesta completada</v>
      </c>
      <c r="F10" s="22" t="str">
        <f t="shared" si="0"/>
        <v>0-Falta cumplimentar precio-Propuesta completada</v>
      </c>
      <c r="G10" s="23" t="str">
        <f>+IF(C10="Supera valor máximo","Error en propuesta presentada",VLOOKUP(F10,Hoja1!$A$2:$B$6,2,0))</f>
        <v>Propuesta NO presentada</v>
      </c>
      <c r="H10" s="8"/>
    </row>
    <row r="11" spans="1:8" ht="25.5" customHeight="1" thickBot="1" x14ac:dyDescent="0.35">
      <c r="A11" s="109" t="s">
        <v>41</v>
      </c>
      <c r="B11" s="111">
        <v>63540</v>
      </c>
      <c r="C11" s="105">
        <f>+IF(B11&gt;='Lote 7 Camas'!$F$6,'Lote 7 Camas'!$F$6,"Supera valor máximo")</f>
        <v>0</v>
      </c>
      <c r="D11" s="21" t="str">
        <f>IF((COUNTA('Lote 7 Camas'!$A$4:$A$5)-COUNTA('Lote 7 Camas'!$C$4:$C$5))&lt;&gt;0,"Falta cumplimentar precio","Precio cumplimentado")</f>
        <v>Falta cumplimentar precio</v>
      </c>
      <c r="E11" s="22" t="str">
        <f>IF(((COUNTA('Lote 7 Camas'!$A$4:$A$5)-COUNTBLANK('Lote 7 Camas'!$C$4:$C$5))-(COUNTA('Lote 7 Camas'!$A$4:$A$5)-COUNTBLANK('Lote 7 Camas'!$D$4:$D$5))=0),"Propuesta completada","Falta cumplimentar IVA")</f>
        <v>Propuesta completada</v>
      </c>
      <c r="F11" s="22" t="str">
        <f t="shared" si="0"/>
        <v>0-Falta cumplimentar precio-Propuesta completada</v>
      </c>
      <c r="G11" s="23" t="str">
        <f>+IF(C11="Supera valor máximo","Error en propuesta presentada",VLOOKUP(F11,Hoja1!$A$2:$B$6,2,0))</f>
        <v>Propuesta NO presentada</v>
      </c>
      <c r="H11" s="8"/>
    </row>
    <row r="12" spans="1:8" x14ac:dyDescent="0.25">
      <c r="B12" s="141"/>
      <c r="C12" s="142"/>
    </row>
    <row r="14" spans="1:8" x14ac:dyDescent="0.25">
      <c r="B14" s="9"/>
    </row>
    <row r="15" spans="1:8" x14ac:dyDescent="0.25">
      <c r="B15" s="9"/>
    </row>
  </sheetData>
  <sheetProtection formatCells="0" selectLockedCells="1"/>
  <mergeCells count="2">
    <mergeCell ref="B12:C12"/>
    <mergeCell ref="A2:G2"/>
  </mergeCells>
  <conditionalFormatting sqref="C5:C11">
    <cfRule type="cellIs" dxfId="3" priority="4" operator="equal">
      <formula>"Supera valor máximo"</formula>
    </cfRule>
  </conditionalFormatting>
  <conditionalFormatting sqref="G5:G11">
    <cfRule type="cellIs" dxfId="2" priority="2" operator="equal">
      <formula>"Error en propuesta presentada"</formula>
    </cfRule>
    <cfRule type="cellIs" dxfId="1" priority="3" operator="equal">
      <formula>"Propuesta completada correctamente"</formula>
    </cfRule>
  </conditionalFormatting>
  <conditionalFormatting sqref="G1 G3:G65536">
    <cfRule type="cellIs" dxfId="0" priority="1" operator="equal">
      <formula>"Propuesta NO presentada"</formula>
    </cfRule>
  </conditionalFormatting>
  <pageMargins left="0.11811023622047245" right="0.11811023622047245" top="0.74803149606299213" bottom="0.74803149606299213" header="0.31496062992125984" footer="0.31496062992125984"/>
  <pageSetup paperSize="9" scale="8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6"/>
  <sheetViews>
    <sheetView workbookViewId="0">
      <selection activeCell="K25" sqref="K25"/>
    </sheetView>
  </sheetViews>
  <sheetFormatPr baseColWidth="10" defaultRowHeight="15" x14ac:dyDescent="0.25"/>
  <cols>
    <col min="1" max="1" width="53" bestFit="1" customWidth="1"/>
    <col min="2" max="2" width="34.85546875" bestFit="1" customWidth="1"/>
  </cols>
  <sheetData>
    <row r="2" spans="1:2" x14ac:dyDescent="0.25">
      <c r="A2" t="s">
        <v>11</v>
      </c>
      <c r="B2" t="s">
        <v>12</v>
      </c>
    </row>
    <row r="3" spans="1:2" x14ac:dyDescent="0.25">
      <c r="A3" t="s">
        <v>9</v>
      </c>
      <c r="B3" t="s">
        <v>21</v>
      </c>
    </row>
    <row r="4" spans="1:2" x14ac:dyDescent="0.25">
      <c r="A4" t="s">
        <v>7</v>
      </c>
      <c r="B4" t="s">
        <v>13</v>
      </c>
    </row>
    <row r="5" spans="1:2" x14ac:dyDescent="0.25">
      <c r="A5" t="s">
        <v>8</v>
      </c>
      <c r="B5" t="s">
        <v>13</v>
      </c>
    </row>
    <row r="6" spans="1:2" x14ac:dyDescent="0.25">
      <c r="A6" t="s">
        <v>6</v>
      </c>
      <c r="B6" t="s">
        <v>10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activeCell="C4" sqref="C4:C34"/>
    </sheetView>
  </sheetViews>
  <sheetFormatPr baseColWidth="10" defaultRowHeight="15" x14ac:dyDescent="0.25"/>
  <cols>
    <col min="1" max="1" width="13.85546875" style="24" customWidth="1"/>
    <col min="2" max="2" width="53.28515625" style="24" customWidth="1"/>
    <col min="3" max="3" width="12.28515625" style="27" customWidth="1"/>
    <col min="4" max="4" width="15.42578125" style="26" customWidth="1"/>
    <col min="5" max="5" width="13.42578125" style="24" customWidth="1"/>
    <col min="6" max="6" width="13.28515625" style="24" customWidth="1"/>
    <col min="7" max="7" width="16.85546875" style="27" bestFit="1" customWidth="1"/>
    <col min="8" max="16384" width="11.42578125" style="24"/>
  </cols>
  <sheetData>
    <row r="1" spans="1:9" x14ac:dyDescent="0.25">
      <c r="B1" s="30"/>
    </row>
    <row r="2" spans="1:9" ht="15.75" thickBot="1" x14ac:dyDescent="0.3">
      <c r="B2" s="144"/>
      <c r="C2" s="144"/>
      <c r="D2" s="144"/>
      <c r="E2" s="144"/>
      <c r="F2" s="144"/>
      <c r="G2" s="144"/>
    </row>
    <row r="3" spans="1:9" s="28" customFormat="1" ht="60.75" thickBot="1" x14ac:dyDescent="0.3">
      <c r="A3" s="31" t="s">
        <v>42</v>
      </c>
      <c r="B3" s="31" t="s">
        <v>22</v>
      </c>
      <c r="C3" s="32" t="s">
        <v>43</v>
      </c>
      <c r="D3" s="33" t="s">
        <v>23</v>
      </c>
      <c r="E3" s="34" t="s">
        <v>1</v>
      </c>
      <c r="F3" s="31" t="s">
        <v>2</v>
      </c>
      <c r="G3" s="31" t="s">
        <v>31</v>
      </c>
      <c r="I3" s="106"/>
    </row>
    <row r="4" spans="1:9" x14ac:dyDescent="0.25">
      <c r="A4" s="70" t="s">
        <v>44</v>
      </c>
      <c r="B4" s="70" t="s">
        <v>45</v>
      </c>
      <c r="C4" s="82">
        <v>1</v>
      </c>
      <c r="D4" s="78"/>
      <c r="E4" s="79"/>
      <c r="F4" s="80">
        <f>D4+D4*E4</f>
        <v>0</v>
      </c>
      <c r="G4" s="81">
        <f>C4*D4</f>
        <v>0</v>
      </c>
      <c r="H4" s="29"/>
    </row>
    <row r="5" spans="1:9" ht="15" customHeight="1" x14ac:dyDescent="0.25">
      <c r="A5" s="57" t="s">
        <v>46</v>
      </c>
      <c r="B5" s="57" t="s">
        <v>47</v>
      </c>
      <c r="C5" s="83">
        <v>1</v>
      </c>
      <c r="D5" s="72"/>
      <c r="E5" s="73"/>
      <c r="F5" s="74">
        <f t="shared" ref="F5:F34" si="0">D5+D5*E5</f>
        <v>0</v>
      </c>
      <c r="G5" s="75">
        <f t="shared" ref="G5:G34" si="1">C5*D5</f>
        <v>0</v>
      </c>
      <c r="H5" s="29"/>
    </row>
    <row r="6" spans="1:9" ht="15" customHeight="1" x14ac:dyDescent="0.25">
      <c r="A6" s="57" t="s">
        <v>48</v>
      </c>
      <c r="B6" s="58" t="s">
        <v>49</v>
      </c>
      <c r="C6" s="83">
        <v>1</v>
      </c>
      <c r="D6" s="72"/>
      <c r="E6" s="73"/>
      <c r="F6" s="74">
        <f t="shared" si="0"/>
        <v>0</v>
      </c>
      <c r="G6" s="75">
        <f t="shared" si="1"/>
        <v>0</v>
      </c>
      <c r="H6" s="29"/>
    </row>
    <row r="7" spans="1:9" x14ac:dyDescent="0.25">
      <c r="A7" s="57" t="s">
        <v>50</v>
      </c>
      <c r="B7" s="57" t="s">
        <v>51</v>
      </c>
      <c r="C7" s="83">
        <v>1</v>
      </c>
      <c r="D7" s="72"/>
      <c r="E7" s="73"/>
      <c r="F7" s="74">
        <f t="shared" si="0"/>
        <v>0</v>
      </c>
      <c r="G7" s="75">
        <f t="shared" si="1"/>
        <v>0</v>
      </c>
      <c r="H7" s="29"/>
    </row>
    <row r="8" spans="1:9" x14ac:dyDescent="0.25">
      <c r="A8" s="57" t="s">
        <v>52</v>
      </c>
      <c r="B8" s="57" t="s">
        <v>53</v>
      </c>
      <c r="C8" s="83">
        <v>1</v>
      </c>
      <c r="D8" s="72"/>
      <c r="E8" s="73"/>
      <c r="F8" s="74">
        <f t="shared" si="0"/>
        <v>0</v>
      </c>
      <c r="G8" s="75">
        <f t="shared" si="1"/>
        <v>0</v>
      </c>
      <c r="H8" s="29"/>
    </row>
    <row r="9" spans="1:9" x14ac:dyDescent="0.25">
      <c r="A9" s="57" t="s">
        <v>54</v>
      </c>
      <c r="B9" s="58" t="s">
        <v>55</v>
      </c>
      <c r="C9" s="84">
        <v>1</v>
      </c>
      <c r="D9" s="72"/>
      <c r="E9" s="73"/>
      <c r="F9" s="74">
        <f t="shared" si="0"/>
        <v>0</v>
      </c>
      <c r="G9" s="75">
        <f t="shared" si="1"/>
        <v>0</v>
      </c>
      <c r="H9" s="29"/>
    </row>
    <row r="10" spans="1:9" x14ac:dyDescent="0.25">
      <c r="A10" s="57" t="s">
        <v>56</v>
      </c>
      <c r="B10" s="57" t="s">
        <v>57</v>
      </c>
      <c r="C10" s="85">
        <v>1</v>
      </c>
      <c r="D10" s="72"/>
      <c r="E10" s="73"/>
      <c r="F10" s="74">
        <f t="shared" si="0"/>
        <v>0</v>
      </c>
      <c r="G10" s="75">
        <f t="shared" si="1"/>
        <v>0</v>
      </c>
      <c r="H10" s="29"/>
    </row>
    <row r="11" spans="1:9" x14ac:dyDescent="0.25">
      <c r="A11" s="57" t="s">
        <v>58</v>
      </c>
      <c r="B11" s="57" t="s">
        <v>59</v>
      </c>
      <c r="C11" s="85">
        <v>1</v>
      </c>
      <c r="D11" s="72"/>
      <c r="E11" s="73"/>
      <c r="F11" s="74">
        <f t="shared" si="0"/>
        <v>0</v>
      </c>
      <c r="G11" s="75">
        <f t="shared" si="1"/>
        <v>0</v>
      </c>
      <c r="H11" s="29"/>
    </row>
    <row r="12" spans="1:9" x14ac:dyDescent="0.25">
      <c r="A12" s="57" t="s">
        <v>60</v>
      </c>
      <c r="B12" s="57" t="s">
        <v>61</v>
      </c>
      <c r="C12" s="85">
        <v>1</v>
      </c>
      <c r="D12" s="72"/>
      <c r="E12" s="73"/>
      <c r="F12" s="74">
        <f t="shared" si="0"/>
        <v>0</v>
      </c>
      <c r="G12" s="75">
        <f t="shared" si="1"/>
        <v>0</v>
      </c>
      <c r="H12" s="29"/>
    </row>
    <row r="13" spans="1:9" x14ac:dyDescent="0.25">
      <c r="A13" s="57" t="s">
        <v>62</v>
      </c>
      <c r="B13" s="58" t="s">
        <v>63</v>
      </c>
      <c r="C13" s="85">
        <v>1</v>
      </c>
      <c r="D13" s="72"/>
      <c r="E13" s="73"/>
      <c r="F13" s="74">
        <f t="shared" si="0"/>
        <v>0</v>
      </c>
      <c r="G13" s="75">
        <f t="shared" si="1"/>
        <v>0</v>
      </c>
      <c r="H13" s="29"/>
    </row>
    <row r="14" spans="1:9" x14ac:dyDescent="0.25">
      <c r="A14" s="57" t="s">
        <v>64</v>
      </c>
      <c r="B14" s="58" t="s">
        <v>65</v>
      </c>
      <c r="C14" s="85">
        <v>1</v>
      </c>
      <c r="D14" s="72"/>
      <c r="E14" s="73"/>
      <c r="F14" s="74">
        <f t="shared" si="0"/>
        <v>0</v>
      </c>
      <c r="G14" s="75">
        <f t="shared" si="1"/>
        <v>0</v>
      </c>
      <c r="H14" s="29"/>
    </row>
    <row r="15" spans="1:9" x14ac:dyDescent="0.25">
      <c r="A15" s="57" t="s">
        <v>66</v>
      </c>
      <c r="B15" s="58" t="s">
        <v>67</v>
      </c>
      <c r="C15" s="84">
        <v>1</v>
      </c>
      <c r="D15" s="72"/>
      <c r="E15" s="73"/>
      <c r="F15" s="74">
        <f t="shared" si="0"/>
        <v>0</v>
      </c>
      <c r="G15" s="75">
        <f t="shared" si="1"/>
        <v>0</v>
      </c>
      <c r="H15" s="29"/>
    </row>
    <row r="16" spans="1:9" x14ac:dyDescent="0.25">
      <c r="A16" s="57" t="s">
        <v>68</v>
      </c>
      <c r="B16" s="57" t="s">
        <v>69</v>
      </c>
      <c r="C16" s="85">
        <v>1</v>
      </c>
      <c r="D16" s="72"/>
      <c r="E16" s="73"/>
      <c r="F16" s="74">
        <f t="shared" si="0"/>
        <v>0</v>
      </c>
      <c r="G16" s="75">
        <f t="shared" si="1"/>
        <v>0</v>
      </c>
      <c r="H16" s="29"/>
    </row>
    <row r="17" spans="1:8" x14ac:dyDescent="0.25">
      <c r="A17" s="57" t="s">
        <v>70</v>
      </c>
      <c r="B17" s="57" t="s">
        <v>71</v>
      </c>
      <c r="C17" s="85">
        <v>1</v>
      </c>
      <c r="D17" s="72"/>
      <c r="E17" s="73"/>
      <c r="F17" s="74">
        <f t="shared" si="0"/>
        <v>0</v>
      </c>
      <c r="G17" s="75">
        <f t="shared" si="1"/>
        <v>0</v>
      </c>
      <c r="H17" s="29"/>
    </row>
    <row r="18" spans="1:8" x14ac:dyDescent="0.25">
      <c r="A18" s="57" t="s">
        <v>72</v>
      </c>
      <c r="B18" s="57" t="s">
        <v>73</v>
      </c>
      <c r="C18" s="85">
        <v>1</v>
      </c>
      <c r="D18" s="72"/>
      <c r="E18" s="73"/>
      <c r="F18" s="74">
        <f t="shared" si="0"/>
        <v>0</v>
      </c>
      <c r="G18" s="75">
        <f t="shared" si="1"/>
        <v>0</v>
      </c>
      <c r="H18" s="29"/>
    </row>
    <row r="19" spans="1:8" x14ac:dyDescent="0.25">
      <c r="A19" s="57" t="s">
        <v>74</v>
      </c>
      <c r="B19" s="58" t="s">
        <v>75</v>
      </c>
      <c r="C19" s="85">
        <v>1</v>
      </c>
      <c r="D19" s="72"/>
      <c r="E19" s="73"/>
      <c r="F19" s="74">
        <f t="shared" si="0"/>
        <v>0</v>
      </c>
      <c r="G19" s="75">
        <f t="shared" si="1"/>
        <v>0</v>
      </c>
      <c r="H19" s="29"/>
    </row>
    <row r="20" spans="1:8" x14ac:dyDescent="0.25">
      <c r="A20" s="57" t="s">
        <v>76</v>
      </c>
      <c r="B20" s="58" t="s">
        <v>77</v>
      </c>
      <c r="C20" s="85">
        <v>1</v>
      </c>
      <c r="D20" s="72"/>
      <c r="E20" s="73"/>
      <c r="F20" s="74">
        <f t="shared" si="0"/>
        <v>0</v>
      </c>
      <c r="G20" s="75">
        <f t="shared" si="1"/>
        <v>0</v>
      </c>
      <c r="H20" s="29"/>
    </row>
    <row r="21" spans="1:8" x14ac:dyDescent="0.25">
      <c r="A21" s="57" t="s">
        <v>78</v>
      </c>
      <c r="B21" s="57" t="s">
        <v>79</v>
      </c>
      <c r="C21" s="85">
        <v>1</v>
      </c>
      <c r="D21" s="72"/>
      <c r="E21" s="73"/>
      <c r="F21" s="74">
        <f t="shared" si="0"/>
        <v>0</v>
      </c>
      <c r="G21" s="75">
        <f t="shared" si="1"/>
        <v>0</v>
      </c>
      <c r="H21" s="29"/>
    </row>
    <row r="22" spans="1:8" x14ac:dyDescent="0.25">
      <c r="A22" s="57" t="s">
        <v>80</v>
      </c>
      <c r="B22" s="58" t="s">
        <v>81</v>
      </c>
      <c r="C22" s="85">
        <v>1</v>
      </c>
      <c r="D22" s="72"/>
      <c r="E22" s="73"/>
      <c r="F22" s="74">
        <f t="shared" si="0"/>
        <v>0</v>
      </c>
      <c r="G22" s="75">
        <f t="shared" si="1"/>
        <v>0</v>
      </c>
      <c r="H22" s="29"/>
    </row>
    <row r="23" spans="1:8" x14ac:dyDescent="0.25">
      <c r="A23" s="57" t="s">
        <v>82</v>
      </c>
      <c r="B23" s="57" t="s">
        <v>83</v>
      </c>
      <c r="C23" s="85">
        <v>2</v>
      </c>
      <c r="D23" s="72"/>
      <c r="E23" s="73"/>
      <c r="F23" s="74">
        <f t="shared" si="0"/>
        <v>0</v>
      </c>
      <c r="G23" s="75">
        <f t="shared" si="1"/>
        <v>0</v>
      </c>
      <c r="H23" s="29"/>
    </row>
    <row r="24" spans="1:8" x14ac:dyDescent="0.25">
      <c r="A24" s="57" t="s">
        <v>84</v>
      </c>
      <c r="B24" s="57" t="s">
        <v>85</v>
      </c>
      <c r="C24" s="85">
        <v>1</v>
      </c>
      <c r="D24" s="72"/>
      <c r="E24" s="73"/>
      <c r="F24" s="74">
        <f t="shared" si="0"/>
        <v>0</v>
      </c>
      <c r="G24" s="75">
        <f t="shared" si="1"/>
        <v>0</v>
      </c>
      <c r="H24" s="29"/>
    </row>
    <row r="25" spans="1:8" x14ac:dyDescent="0.25">
      <c r="A25" s="57" t="s">
        <v>86</v>
      </c>
      <c r="B25" s="57" t="s">
        <v>57</v>
      </c>
      <c r="C25" s="85">
        <v>1</v>
      </c>
      <c r="D25" s="72"/>
      <c r="E25" s="73"/>
      <c r="F25" s="74">
        <f t="shared" si="0"/>
        <v>0</v>
      </c>
      <c r="G25" s="75">
        <f t="shared" si="1"/>
        <v>0</v>
      </c>
      <c r="H25" s="29"/>
    </row>
    <row r="26" spans="1:8" x14ac:dyDescent="0.25">
      <c r="A26" s="57" t="s">
        <v>87</v>
      </c>
      <c r="B26" s="57" t="s">
        <v>88</v>
      </c>
      <c r="C26" s="85">
        <v>1</v>
      </c>
      <c r="D26" s="72"/>
      <c r="E26" s="73"/>
      <c r="F26" s="74">
        <f t="shared" si="0"/>
        <v>0</v>
      </c>
      <c r="G26" s="75">
        <f t="shared" si="1"/>
        <v>0</v>
      </c>
      <c r="H26" s="29"/>
    </row>
    <row r="27" spans="1:8" x14ac:dyDescent="0.25">
      <c r="A27" s="57" t="s">
        <v>89</v>
      </c>
      <c r="B27" s="57" t="s">
        <v>90</v>
      </c>
      <c r="C27" s="86">
        <v>1</v>
      </c>
      <c r="D27" s="72"/>
      <c r="E27" s="73"/>
      <c r="F27" s="74">
        <f t="shared" si="0"/>
        <v>0</v>
      </c>
      <c r="G27" s="75">
        <f t="shared" si="1"/>
        <v>0</v>
      </c>
      <c r="H27" s="29"/>
    </row>
    <row r="28" spans="1:8" x14ac:dyDescent="0.25">
      <c r="A28" s="57" t="s">
        <v>91</v>
      </c>
      <c r="B28" s="57" t="s">
        <v>92</v>
      </c>
      <c r="C28" s="86">
        <v>3</v>
      </c>
      <c r="D28" s="72"/>
      <c r="E28" s="73"/>
      <c r="F28" s="74">
        <f t="shared" si="0"/>
        <v>0</v>
      </c>
      <c r="G28" s="75">
        <f t="shared" si="1"/>
        <v>0</v>
      </c>
      <c r="H28" s="29"/>
    </row>
    <row r="29" spans="1:8" ht="13.5" customHeight="1" x14ac:dyDescent="0.25">
      <c r="A29" s="57" t="s">
        <v>93</v>
      </c>
      <c r="B29" s="57" t="s">
        <v>94</v>
      </c>
      <c r="C29" s="86">
        <v>1</v>
      </c>
      <c r="D29" s="72"/>
      <c r="E29" s="73"/>
      <c r="F29" s="74">
        <f t="shared" si="0"/>
        <v>0</v>
      </c>
      <c r="G29" s="75">
        <f t="shared" si="1"/>
        <v>0</v>
      </c>
      <c r="H29" s="29"/>
    </row>
    <row r="30" spans="1:8" x14ac:dyDescent="0.25">
      <c r="A30" s="57" t="s">
        <v>95</v>
      </c>
      <c r="B30" s="57" t="s">
        <v>96</v>
      </c>
      <c r="C30" s="86">
        <v>1</v>
      </c>
      <c r="D30" s="72"/>
      <c r="E30" s="73"/>
      <c r="F30" s="74">
        <f t="shared" si="0"/>
        <v>0</v>
      </c>
      <c r="G30" s="75">
        <f t="shared" si="1"/>
        <v>0</v>
      </c>
      <c r="H30" s="29"/>
    </row>
    <row r="31" spans="1:8" x14ac:dyDescent="0.25">
      <c r="A31" s="57" t="s">
        <v>97</v>
      </c>
      <c r="B31" s="57" t="s">
        <v>98</v>
      </c>
      <c r="C31" s="86">
        <v>1</v>
      </c>
      <c r="D31" s="72"/>
      <c r="E31" s="73"/>
      <c r="F31" s="74">
        <f t="shared" si="0"/>
        <v>0</v>
      </c>
      <c r="G31" s="75">
        <f t="shared" si="1"/>
        <v>0</v>
      </c>
      <c r="H31" s="29"/>
    </row>
    <row r="32" spans="1:8" x14ac:dyDescent="0.25">
      <c r="A32" s="57" t="s">
        <v>99</v>
      </c>
      <c r="B32" s="58" t="s">
        <v>100</v>
      </c>
      <c r="C32" s="86">
        <v>1</v>
      </c>
      <c r="D32" s="72"/>
      <c r="E32" s="73"/>
      <c r="F32" s="74">
        <f t="shared" si="0"/>
        <v>0</v>
      </c>
      <c r="G32" s="75">
        <f t="shared" si="1"/>
        <v>0</v>
      </c>
      <c r="H32" s="29"/>
    </row>
    <row r="33" spans="1:8" x14ac:dyDescent="0.25">
      <c r="A33" s="57" t="s">
        <v>101</v>
      </c>
      <c r="B33" s="57" t="s">
        <v>102</v>
      </c>
      <c r="C33" s="86">
        <v>5</v>
      </c>
      <c r="D33" s="72"/>
      <c r="E33" s="73"/>
      <c r="F33" s="74">
        <f t="shared" si="0"/>
        <v>0</v>
      </c>
      <c r="G33" s="75">
        <f t="shared" si="1"/>
        <v>0</v>
      </c>
      <c r="H33" s="29"/>
    </row>
    <row r="34" spans="1:8" x14ac:dyDescent="0.25">
      <c r="A34" s="57" t="s">
        <v>103</v>
      </c>
      <c r="B34" s="57" t="s">
        <v>104</v>
      </c>
      <c r="C34" s="86">
        <v>5</v>
      </c>
      <c r="D34" s="72"/>
      <c r="E34" s="73"/>
      <c r="F34" s="74">
        <f t="shared" si="0"/>
        <v>0</v>
      </c>
      <c r="G34" s="75">
        <f t="shared" si="1"/>
        <v>0</v>
      </c>
      <c r="H34" s="29"/>
    </row>
    <row r="35" spans="1:8" x14ac:dyDescent="0.25">
      <c r="A35" s="35" t="s">
        <v>5</v>
      </c>
      <c r="B35" s="87"/>
      <c r="C35" s="88"/>
      <c r="D35" s="89"/>
      <c r="E35" s="87"/>
      <c r="F35" s="87"/>
      <c r="G35" s="108">
        <f>SUM(G4:G34)</f>
        <v>0</v>
      </c>
    </row>
  </sheetData>
  <sheetProtection formatCells="0" selectLockedCells="1"/>
  <mergeCells count="1">
    <mergeCell ref="B2:G2"/>
  </mergeCells>
  <pageMargins left="0.11811023622047245" right="0.11811023622047245" top="0.74803149606299213" bottom="0.74803149606299213"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6"/>
  <sheetViews>
    <sheetView workbookViewId="0">
      <selection activeCell="C4" sqref="C4:C14"/>
    </sheetView>
  </sheetViews>
  <sheetFormatPr baseColWidth="10" defaultRowHeight="15" x14ac:dyDescent="0.25"/>
  <cols>
    <col min="1" max="1" width="13.85546875" style="39" customWidth="1"/>
    <col min="2" max="2" width="53.28515625" style="39" customWidth="1"/>
    <col min="3" max="3" width="12.28515625" style="39" customWidth="1"/>
    <col min="4" max="4" width="15.42578125" style="40" customWidth="1"/>
    <col min="5" max="5" width="13.42578125" style="39" bestFit="1" customWidth="1"/>
    <col min="6" max="6" width="13.28515625" style="39" customWidth="1"/>
    <col min="7" max="7" width="16.85546875" style="41" bestFit="1" customWidth="1"/>
    <col min="8" max="16384" width="11.42578125" style="39"/>
  </cols>
  <sheetData>
    <row r="1" spans="1:9" x14ac:dyDescent="0.25">
      <c r="A1" s="45"/>
      <c r="B1" s="45"/>
    </row>
    <row r="2" spans="1:9" ht="15.75" thickBot="1" x14ac:dyDescent="0.3">
      <c r="A2" s="145"/>
      <c r="B2" s="145"/>
      <c r="C2" s="145"/>
      <c r="D2" s="145"/>
      <c r="E2" s="145"/>
      <c r="F2" s="145"/>
      <c r="G2" s="145"/>
    </row>
    <row r="3" spans="1:9" s="28" customFormat="1" ht="60.75" thickBot="1" x14ac:dyDescent="0.3">
      <c r="A3" s="31" t="s">
        <v>42</v>
      </c>
      <c r="B3" s="31" t="s">
        <v>22</v>
      </c>
      <c r="C3" s="32" t="s">
        <v>43</v>
      </c>
      <c r="D3" s="33" t="s">
        <v>23</v>
      </c>
      <c r="E3" s="34" t="s">
        <v>1</v>
      </c>
      <c r="F3" s="31" t="s">
        <v>2</v>
      </c>
      <c r="G3" s="31" t="s">
        <v>30</v>
      </c>
      <c r="I3" s="106"/>
    </row>
    <row r="4" spans="1:9" x14ac:dyDescent="0.25">
      <c r="A4" s="46" t="s">
        <v>105</v>
      </c>
      <c r="B4" s="57" t="s">
        <v>106</v>
      </c>
      <c r="C4" s="112">
        <v>2</v>
      </c>
      <c r="D4" s="72"/>
      <c r="E4" s="73"/>
      <c r="F4" s="93">
        <f>+ROUND(D4*(1+E4),2)</f>
        <v>0</v>
      </c>
      <c r="G4" s="75">
        <f>+ROUND(C4*D4,2)</f>
        <v>0</v>
      </c>
      <c r="H4" s="42"/>
    </row>
    <row r="5" spans="1:9" x14ac:dyDescent="0.25">
      <c r="A5" s="47" t="s">
        <v>107</v>
      </c>
      <c r="B5" s="57" t="s">
        <v>108</v>
      </c>
      <c r="C5" s="94">
        <v>1</v>
      </c>
      <c r="D5" s="72"/>
      <c r="E5" s="73"/>
      <c r="F5" s="93">
        <f t="shared" ref="F5:F14" si="0">+ROUND(D5*(1+E5),3)</f>
        <v>0</v>
      </c>
      <c r="G5" s="75">
        <f t="shared" ref="G5:G14" si="1">+ROUND(C5*D5,2)</f>
        <v>0</v>
      </c>
      <c r="H5" s="42"/>
    </row>
    <row r="6" spans="1:9" x14ac:dyDescent="0.25">
      <c r="A6" s="47" t="s">
        <v>109</v>
      </c>
      <c r="B6" s="57" t="s">
        <v>110</v>
      </c>
      <c r="C6" s="94">
        <v>2</v>
      </c>
      <c r="D6" s="72"/>
      <c r="E6" s="73"/>
      <c r="F6" s="93">
        <f t="shared" si="0"/>
        <v>0</v>
      </c>
      <c r="G6" s="75">
        <f t="shared" si="1"/>
        <v>0</v>
      </c>
      <c r="H6" s="42"/>
    </row>
    <row r="7" spans="1:9" x14ac:dyDescent="0.25">
      <c r="A7" s="46" t="s">
        <v>111</v>
      </c>
      <c r="B7" s="57" t="s">
        <v>112</v>
      </c>
      <c r="C7" s="94">
        <v>2</v>
      </c>
      <c r="D7" s="72"/>
      <c r="E7" s="73"/>
      <c r="F7" s="93">
        <f t="shared" si="0"/>
        <v>0</v>
      </c>
      <c r="G7" s="75">
        <f t="shared" si="1"/>
        <v>0</v>
      </c>
      <c r="H7" s="42"/>
    </row>
    <row r="8" spans="1:9" x14ac:dyDescent="0.25">
      <c r="A8" s="46" t="s">
        <v>113</v>
      </c>
      <c r="B8" s="57" t="s">
        <v>114</v>
      </c>
      <c r="C8" s="94">
        <v>2</v>
      </c>
      <c r="D8" s="72"/>
      <c r="E8" s="73"/>
      <c r="F8" s="93">
        <f t="shared" si="0"/>
        <v>0</v>
      </c>
      <c r="G8" s="75">
        <f t="shared" si="1"/>
        <v>0</v>
      </c>
      <c r="H8" s="42"/>
    </row>
    <row r="9" spans="1:9" x14ac:dyDescent="0.25">
      <c r="A9" s="46" t="s">
        <v>115</v>
      </c>
      <c r="B9" s="57" t="s">
        <v>116</v>
      </c>
      <c r="C9" s="94">
        <v>1</v>
      </c>
      <c r="D9" s="72"/>
      <c r="E9" s="73"/>
      <c r="F9" s="93">
        <f t="shared" si="0"/>
        <v>0</v>
      </c>
      <c r="G9" s="75">
        <f t="shared" si="1"/>
        <v>0</v>
      </c>
      <c r="H9" s="42"/>
    </row>
    <row r="10" spans="1:9" x14ac:dyDescent="0.25">
      <c r="A10" s="97" t="s">
        <v>117</v>
      </c>
      <c r="B10" s="57" t="s">
        <v>118</v>
      </c>
      <c r="C10" s="94">
        <v>1</v>
      </c>
      <c r="D10" s="72"/>
      <c r="E10" s="73"/>
      <c r="F10" s="93">
        <f t="shared" si="0"/>
        <v>0</v>
      </c>
      <c r="G10" s="75">
        <f t="shared" si="1"/>
        <v>0</v>
      </c>
      <c r="H10" s="42"/>
    </row>
    <row r="11" spans="1:9" s="44" customFormat="1" x14ac:dyDescent="0.25">
      <c r="A11" s="46" t="s">
        <v>119</v>
      </c>
      <c r="B11" s="57" t="s">
        <v>120</v>
      </c>
      <c r="C11" s="95">
        <v>1</v>
      </c>
      <c r="D11" s="72"/>
      <c r="E11" s="73"/>
      <c r="F11" s="93">
        <f t="shared" si="0"/>
        <v>0</v>
      </c>
      <c r="G11" s="75">
        <f t="shared" si="1"/>
        <v>0</v>
      </c>
      <c r="H11" s="43"/>
    </row>
    <row r="12" spans="1:9" x14ac:dyDescent="0.25">
      <c r="A12" s="46" t="s">
        <v>121</v>
      </c>
      <c r="B12" s="76" t="s">
        <v>122</v>
      </c>
      <c r="C12" s="96">
        <v>3</v>
      </c>
      <c r="D12" s="72"/>
      <c r="E12" s="73"/>
      <c r="F12" s="93">
        <f t="shared" si="0"/>
        <v>0</v>
      </c>
      <c r="G12" s="75">
        <f t="shared" si="1"/>
        <v>0</v>
      </c>
      <c r="H12" s="42"/>
    </row>
    <row r="13" spans="1:9" x14ac:dyDescent="0.25">
      <c r="A13" s="46" t="s">
        <v>123</v>
      </c>
      <c r="B13" s="57" t="s">
        <v>53</v>
      </c>
      <c r="C13" s="94">
        <v>1</v>
      </c>
      <c r="D13" s="72"/>
      <c r="E13" s="73"/>
      <c r="F13" s="93">
        <f t="shared" si="0"/>
        <v>0</v>
      </c>
      <c r="G13" s="75">
        <f t="shared" si="1"/>
        <v>0</v>
      </c>
      <c r="H13" s="42"/>
    </row>
    <row r="14" spans="1:9" x14ac:dyDescent="0.25">
      <c r="A14" s="46" t="s">
        <v>124</v>
      </c>
      <c r="B14" s="57" t="s">
        <v>125</v>
      </c>
      <c r="C14" s="94">
        <v>1</v>
      </c>
      <c r="D14" s="72"/>
      <c r="E14" s="73"/>
      <c r="F14" s="93">
        <f t="shared" si="0"/>
        <v>0</v>
      </c>
      <c r="G14" s="75">
        <f t="shared" si="1"/>
        <v>0</v>
      </c>
      <c r="H14" s="42"/>
    </row>
    <row r="15" spans="1:9" x14ac:dyDescent="0.25">
      <c r="A15" s="35" t="s">
        <v>5</v>
      </c>
      <c r="B15" s="35"/>
      <c r="C15" s="48"/>
      <c r="D15" s="49"/>
      <c r="E15" s="35"/>
      <c r="F15" s="35"/>
      <c r="G15" s="37">
        <f>+SUM(G4:G14)</f>
        <v>0</v>
      </c>
    </row>
    <row r="16" spans="1:9" x14ac:dyDescent="0.25">
      <c r="A16" s="50"/>
      <c r="B16" s="50"/>
      <c r="C16" s="52"/>
      <c r="D16" s="53"/>
      <c r="E16" s="45"/>
      <c r="F16" s="45"/>
      <c r="G16" s="52"/>
    </row>
  </sheetData>
  <sheetProtection formatCells="0" selectLockedCells="1"/>
  <mergeCells count="1">
    <mergeCell ref="A2:G2"/>
  </mergeCells>
  <printOptions headings="1"/>
  <pageMargins left="0.11811023622047245" right="0.11811023622047245" top="0.74803149606299213" bottom="0.74803149606299213" header="0.31496062992125984" footer="0.31496062992125984"/>
  <pageSetup paperSize="9" scale="7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workbookViewId="0">
      <selection activeCell="C4" sqref="C4:C28"/>
    </sheetView>
  </sheetViews>
  <sheetFormatPr baseColWidth="10" defaultRowHeight="15" x14ac:dyDescent="0.25"/>
  <cols>
    <col min="1" max="1" width="13.85546875" style="24" customWidth="1"/>
    <col min="2" max="2" width="53.28515625" style="25" customWidth="1"/>
    <col min="3" max="3" width="12.28515625" style="24" customWidth="1"/>
    <col min="4" max="4" width="15.42578125" style="54" customWidth="1"/>
    <col min="5" max="5" width="13.42578125" style="24" bestFit="1" customWidth="1"/>
    <col min="6" max="6" width="13.28515625" style="24" customWidth="1"/>
    <col min="7" max="7" width="16.85546875" style="27" bestFit="1" customWidth="1"/>
    <col min="8" max="16384" width="11.42578125" style="24"/>
  </cols>
  <sheetData>
    <row r="1" spans="1:7" x14ac:dyDescent="0.25">
      <c r="A1" s="30"/>
    </row>
    <row r="2" spans="1:7" ht="15.75" thickBot="1" x14ac:dyDescent="0.3">
      <c r="A2" s="146"/>
      <c r="B2" s="146"/>
      <c r="C2" s="146"/>
      <c r="D2" s="146"/>
      <c r="E2" s="146"/>
      <c r="F2" s="146"/>
      <c r="G2" s="146"/>
    </row>
    <row r="3" spans="1:7" ht="60.75" thickBot="1" x14ac:dyDescent="0.3">
      <c r="A3" s="55" t="s">
        <v>42</v>
      </c>
      <c r="B3" s="55" t="s">
        <v>22</v>
      </c>
      <c r="C3" s="55" t="s">
        <v>32</v>
      </c>
      <c r="D3" s="56" t="s">
        <v>23</v>
      </c>
      <c r="E3" s="55" t="s">
        <v>1</v>
      </c>
      <c r="F3" s="55" t="s">
        <v>2</v>
      </c>
      <c r="G3" s="55" t="s">
        <v>30</v>
      </c>
    </row>
    <row r="4" spans="1:7" ht="15" customHeight="1" x14ac:dyDescent="0.25">
      <c r="A4" s="119" t="s">
        <v>126</v>
      </c>
      <c r="B4" s="127" t="s">
        <v>127</v>
      </c>
      <c r="C4" s="120">
        <v>8</v>
      </c>
      <c r="D4" s="113"/>
      <c r="E4" s="114"/>
      <c r="F4" s="117">
        <f t="shared" ref="F4:F15" si="0">D4+D4*E4</f>
        <v>0</v>
      </c>
      <c r="G4" s="118">
        <f t="shared" ref="G4:G15" si="1">C4*D4</f>
        <v>0</v>
      </c>
    </row>
    <row r="5" spans="1:7" ht="15" customHeight="1" x14ac:dyDescent="0.25">
      <c r="A5" s="121" t="s">
        <v>128</v>
      </c>
      <c r="B5" s="71" t="s">
        <v>129</v>
      </c>
      <c r="C5" s="124">
        <v>7</v>
      </c>
      <c r="D5" s="115"/>
      <c r="E5" s="116"/>
      <c r="F5" s="117">
        <f t="shared" si="0"/>
        <v>0</v>
      </c>
      <c r="G5" s="118">
        <f t="shared" si="1"/>
        <v>0</v>
      </c>
    </row>
    <row r="6" spans="1:7" ht="15" customHeight="1" x14ac:dyDescent="0.25">
      <c r="A6" s="121" t="s">
        <v>130</v>
      </c>
      <c r="B6" s="71" t="s">
        <v>131</v>
      </c>
      <c r="C6" s="124">
        <v>7</v>
      </c>
      <c r="D6" s="115"/>
      <c r="E6" s="116"/>
      <c r="F6" s="117">
        <f t="shared" si="0"/>
        <v>0</v>
      </c>
      <c r="G6" s="118">
        <f t="shared" si="1"/>
        <v>0</v>
      </c>
    </row>
    <row r="7" spans="1:7" ht="15" customHeight="1" x14ac:dyDescent="0.25">
      <c r="A7" s="121" t="s">
        <v>132</v>
      </c>
      <c r="B7" s="71" t="s">
        <v>133</v>
      </c>
      <c r="C7" s="124">
        <v>7</v>
      </c>
      <c r="D7" s="115"/>
      <c r="E7" s="116"/>
      <c r="F7" s="117">
        <f t="shared" si="0"/>
        <v>0</v>
      </c>
      <c r="G7" s="118">
        <f t="shared" si="1"/>
        <v>0</v>
      </c>
    </row>
    <row r="8" spans="1:7" ht="15" customHeight="1" x14ac:dyDescent="0.25">
      <c r="A8" s="121" t="s">
        <v>134</v>
      </c>
      <c r="B8" s="71" t="s">
        <v>135</v>
      </c>
      <c r="C8" s="124">
        <v>46</v>
      </c>
      <c r="D8" s="115"/>
      <c r="E8" s="116"/>
      <c r="F8" s="117">
        <f t="shared" si="0"/>
        <v>0</v>
      </c>
      <c r="G8" s="118">
        <f t="shared" si="1"/>
        <v>0</v>
      </c>
    </row>
    <row r="9" spans="1:7" ht="15" customHeight="1" x14ac:dyDescent="0.25">
      <c r="A9" s="121" t="s">
        <v>136</v>
      </c>
      <c r="B9" s="71" t="s">
        <v>137</v>
      </c>
      <c r="C9" s="124">
        <v>13</v>
      </c>
      <c r="D9" s="115"/>
      <c r="E9" s="116"/>
      <c r="F9" s="117">
        <f t="shared" si="0"/>
        <v>0</v>
      </c>
      <c r="G9" s="118">
        <f t="shared" si="1"/>
        <v>0</v>
      </c>
    </row>
    <row r="10" spans="1:7" ht="15" customHeight="1" x14ac:dyDescent="0.25">
      <c r="A10" s="121" t="s">
        <v>138</v>
      </c>
      <c r="B10" s="71" t="s">
        <v>139</v>
      </c>
      <c r="C10" s="124">
        <v>1</v>
      </c>
      <c r="D10" s="115"/>
      <c r="E10" s="116"/>
      <c r="F10" s="117">
        <f t="shared" si="0"/>
        <v>0</v>
      </c>
      <c r="G10" s="118">
        <f t="shared" si="1"/>
        <v>0</v>
      </c>
    </row>
    <row r="11" spans="1:7" ht="15" customHeight="1" x14ac:dyDescent="0.25">
      <c r="A11" s="128" t="s">
        <v>140</v>
      </c>
      <c r="B11" s="71" t="s">
        <v>141</v>
      </c>
      <c r="C11" s="129">
        <v>8</v>
      </c>
      <c r="D11" s="115"/>
      <c r="E11" s="116"/>
      <c r="F11" s="117">
        <f t="shared" si="0"/>
        <v>0</v>
      </c>
      <c r="G11" s="118">
        <f t="shared" si="1"/>
        <v>0</v>
      </c>
    </row>
    <row r="12" spans="1:7" ht="15" customHeight="1" x14ac:dyDescent="0.25">
      <c r="A12" s="128" t="s">
        <v>142</v>
      </c>
      <c r="B12" s="71" t="s">
        <v>143</v>
      </c>
      <c r="C12" s="129">
        <v>1</v>
      </c>
      <c r="D12" s="115"/>
      <c r="E12" s="116"/>
      <c r="F12" s="117">
        <f t="shared" si="0"/>
        <v>0</v>
      </c>
      <c r="G12" s="118">
        <f t="shared" si="1"/>
        <v>0</v>
      </c>
    </row>
    <row r="13" spans="1:7" ht="15" customHeight="1" x14ac:dyDescent="0.25">
      <c r="A13" s="128" t="s">
        <v>144</v>
      </c>
      <c r="B13" s="71" t="s">
        <v>145</v>
      </c>
      <c r="C13" s="129">
        <v>14</v>
      </c>
      <c r="D13" s="115"/>
      <c r="E13" s="116"/>
      <c r="F13" s="117">
        <f t="shared" si="0"/>
        <v>0</v>
      </c>
      <c r="G13" s="118">
        <f t="shared" si="1"/>
        <v>0</v>
      </c>
    </row>
    <row r="14" spans="1:7" ht="15" customHeight="1" x14ac:dyDescent="0.25">
      <c r="A14" s="128" t="s">
        <v>146</v>
      </c>
      <c r="B14" s="71" t="s">
        <v>147</v>
      </c>
      <c r="C14" s="129">
        <v>8</v>
      </c>
      <c r="D14" s="115"/>
      <c r="E14" s="116"/>
      <c r="F14" s="117">
        <f t="shared" si="0"/>
        <v>0</v>
      </c>
      <c r="G14" s="118">
        <f t="shared" si="1"/>
        <v>0</v>
      </c>
    </row>
    <row r="15" spans="1:7" ht="15" customHeight="1" x14ac:dyDescent="0.25">
      <c r="A15" s="128" t="s">
        <v>148</v>
      </c>
      <c r="B15" s="71" t="s">
        <v>149</v>
      </c>
      <c r="C15" s="129">
        <v>1</v>
      </c>
      <c r="D15" s="115"/>
      <c r="E15" s="116"/>
      <c r="F15" s="117">
        <f t="shared" si="0"/>
        <v>0</v>
      </c>
      <c r="G15" s="118">
        <f t="shared" si="1"/>
        <v>0</v>
      </c>
    </row>
    <row r="16" spans="1:7" ht="15" customHeight="1" x14ac:dyDescent="0.25">
      <c r="A16" s="122" t="s">
        <v>150</v>
      </c>
      <c r="B16" s="71" t="s">
        <v>151</v>
      </c>
      <c r="C16" s="125">
        <v>1</v>
      </c>
      <c r="D16" s="115"/>
      <c r="E16" s="116"/>
      <c r="F16" s="117">
        <f t="shared" ref="F16:F28" si="2">D16+D16*E16</f>
        <v>0</v>
      </c>
      <c r="G16" s="118">
        <f>C16*D16</f>
        <v>0</v>
      </c>
    </row>
    <row r="17" spans="1:7" x14ac:dyDescent="0.25">
      <c r="A17" s="123" t="s">
        <v>152</v>
      </c>
      <c r="B17" s="71" t="s">
        <v>153</v>
      </c>
      <c r="C17" s="126">
        <v>3</v>
      </c>
      <c r="D17" s="115"/>
      <c r="E17" s="116"/>
      <c r="F17" s="117">
        <f t="shared" si="2"/>
        <v>0</v>
      </c>
      <c r="G17" s="118">
        <f t="shared" ref="G17:G28" si="3">C17*D17</f>
        <v>0</v>
      </c>
    </row>
    <row r="18" spans="1:7" x14ac:dyDescent="0.25">
      <c r="A18" s="123" t="s">
        <v>154</v>
      </c>
      <c r="B18" s="71" t="s">
        <v>155</v>
      </c>
      <c r="C18" s="126">
        <v>13</v>
      </c>
      <c r="D18" s="115"/>
      <c r="E18" s="116"/>
      <c r="F18" s="117">
        <f t="shared" si="2"/>
        <v>0</v>
      </c>
      <c r="G18" s="118">
        <f t="shared" si="3"/>
        <v>0</v>
      </c>
    </row>
    <row r="19" spans="1:7" x14ac:dyDescent="0.25">
      <c r="A19" s="123" t="s">
        <v>156</v>
      </c>
      <c r="B19" s="71" t="s">
        <v>157</v>
      </c>
      <c r="C19" s="126">
        <v>19</v>
      </c>
      <c r="D19" s="115"/>
      <c r="E19" s="116"/>
      <c r="F19" s="117">
        <f t="shared" si="2"/>
        <v>0</v>
      </c>
      <c r="G19" s="118">
        <f t="shared" si="3"/>
        <v>0</v>
      </c>
    </row>
    <row r="20" spans="1:7" x14ac:dyDescent="0.25">
      <c r="A20" s="123" t="s">
        <v>158</v>
      </c>
      <c r="B20" s="71" t="s">
        <v>159</v>
      </c>
      <c r="C20" s="126">
        <v>33</v>
      </c>
      <c r="D20" s="115"/>
      <c r="E20" s="116"/>
      <c r="F20" s="117">
        <f t="shared" si="2"/>
        <v>0</v>
      </c>
      <c r="G20" s="118">
        <f t="shared" si="3"/>
        <v>0</v>
      </c>
    </row>
    <row r="21" spans="1:7" x14ac:dyDescent="0.25">
      <c r="A21" s="123" t="s">
        <v>160</v>
      </c>
      <c r="B21" s="71" t="s">
        <v>161</v>
      </c>
      <c r="C21" s="126">
        <v>3</v>
      </c>
      <c r="D21" s="115"/>
      <c r="E21" s="116"/>
      <c r="F21" s="117">
        <f t="shared" si="2"/>
        <v>0</v>
      </c>
      <c r="G21" s="118">
        <f t="shared" si="3"/>
        <v>0</v>
      </c>
    </row>
    <row r="22" spans="1:7" x14ac:dyDescent="0.25">
      <c r="A22" s="123" t="s">
        <v>162</v>
      </c>
      <c r="B22" s="71" t="s">
        <v>163</v>
      </c>
      <c r="C22" s="126">
        <v>9</v>
      </c>
      <c r="D22" s="115"/>
      <c r="E22" s="116"/>
      <c r="F22" s="117">
        <f t="shared" si="2"/>
        <v>0</v>
      </c>
      <c r="G22" s="118">
        <f t="shared" si="3"/>
        <v>0</v>
      </c>
    </row>
    <row r="23" spans="1:7" x14ac:dyDescent="0.25">
      <c r="A23" s="123" t="s">
        <v>164</v>
      </c>
      <c r="B23" s="71" t="s">
        <v>165</v>
      </c>
      <c r="C23" s="126">
        <v>3</v>
      </c>
      <c r="D23" s="115"/>
      <c r="E23" s="116"/>
      <c r="F23" s="117">
        <f t="shared" si="2"/>
        <v>0</v>
      </c>
      <c r="G23" s="118">
        <f t="shared" si="3"/>
        <v>0</v>
      </c>
    </row>
    <row r="24" spans="1:7" ht="15" customHeight="1" x14ac:dyDescent="0.25">
      <c r="A24" s="57" t="s">
        <v>166</v>
      </c>
      <c r="B24" s="71" t="s">
        <v>167</v>
      </c>
      <c r="C24" s="94">
        <v>5</v>
      </c>
      <c r="D24" s="115"/>
      <c r="E24" s="116"/>
      <c r="F24" s="117">
        <f t="shared" si="2"/>
        <v>0</v>
      </c>
      <c r="G24" s="118">
        <f t="shared" si="3"/>
        <v>0</v>
      </c>
    </row>
    <row r="25" spans="1:7" x14ac:dyDescent="0.25">
      <c r="A25" s="58" t="s">
        <v>168</v>
      </c>
      <c r="B25" s="71" t="s">
        <v>169</v>
      </c>
      <c r="C25" s="94">
        <v>3</v>
      </c>
      <c r="D25" s="115"/>
      <c r="E25" s="116"/>
      <c r="F25" s="117">
        <f t="shared" si="2"/>
        <v>0</v>
      </c>
      <c r="G25" s="118">
        <f t="shared" si="3"/>
        <v>0</v>
      </c>
    </row>
    <row r="26" spans="1:7" x14ac:dyDescent="0.25">
      <c r="A26" s="76"/>
      <c r="B26" s="77" t="s">
        <v>170</v>
      </c>
      <c r="C26" s="94">
        <v>1</v>
      </c>
      <c r="D26" s="115"/>
      <c r="E26" s="116"/>
      <c r="F26" s="117">
        <f t="shared" si="2"/>
        <v>0</v>
      </c>
      <c r="G26" s="118">
        <f t="shared" si="3"/>
        <v>0</v>
      </c>
    </row>
    <row r="27" spans="1:7" x14ac:dyDescent="0.25">
      <c r="A27" s="57"/>
      <c r="B27" s="71" t="s">
        <v>171</v>
      </c>
      <c r="C27" s="94">
        <v>5</v>
      </c>
      <c r="D27" s="115"/>
      <c r="E27" s="116"/>
      <c r="F27" s="117">
        <f t="shared" si="2"/>
        <v>0</v>
      </c>
      <c r="G27" s="118">
        <f t="shared" si="3"/>
        <v>0</v>
      </c>
    </row>
    <row r="28" spans="1:7" x14ac:dyDescent="0.25">
      <c r="A28" s="58"/>
      <c r="B28" s="98" t="s">
        <v>172</v>
      </c>
      <c r="C28" s="95">
        <v>6</v>
      </c>
      <c r="D28" s="115"/>
      <c r="E28" s="116"/>
      <c r="F28" s="117">
        <f t="shared" si="2"/>
        <v>0</v>
      </c>
      <c r="G28" s="118">
        <f t="shared" si="3"/>
        <v>0</v>
      </c>
    </row>
    <row r="29" spans="1:7" x14ac:dyDescent="0.25">
      <c r="A29" s="35" t="s">
        <v>5</v>
      </c>
      <c r="B29" s="36"/>
      <c r="C29" s="48"/>
      <c r="D29" s="59"/>
      <c r="E29" s="60"/>
      <c r="F29" s="35"/>
      <c r="G29" s="37">
        <f>+SUM(G4:G28)</f>
        <v>0</v>
      </c>
    </row>
    <row r="30" spans="1:7" x14ac:dyDescent="0.25">
      <c r="A30" s="61"/>
      <c r="B30" s="62"/>
      <c r="C30" s="63"/>
      <c r="D30" s="64"/>
      <c r="E30" s="30"/>
      <c r="F30" s="30"/>
      <c r="G30" s="63"/>
    </row>
  </sheetData>
  <mergeCells count="1">
    <mergeCell ref="A2:G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workbookViewId="0">
      <selection activeCell="C4" sqref="C4:C31"/>
    </sheetView>
  </sheetViews>
  <sheetFormatPr baseColWidth="10" defaultRowHeight="15" x14ac:dyDescent="0.25"/>
  <cols>
    <col min="1" max="1" width="13.85546875" style="39" customWidth="1"/>
    <col min="2" max="2" width="53.28515625" style="38" customWidth="1"/>
    <col min="3" max="3" width="12.28515625" style="39" customWidth="1"/>
    <col min="4" max="4" width="15.42578125" style="40" customWidth="1"/>
    <col min="5" max="5" width="13.42578125" style="39" bestFit="1" customWidth="1"/>
    <col min="6" max="6" width="13.28515625" style="39" customWidth="1"/>
    <col min="7" max="7" width="16.85546875" style="41" bestFit="1" customWidth="1"/>
    <col min="8" max="16384" width="11.42578125" style="39"/>
  </cols>
  <sheetData>
    <row r="1" spans="1:8" x14ac:dyDescent="0.25">
      <c r="A1" s="45"/>
    </row>
    <row r="2" spans="1:8" ht="15.75" thickBot="1" x14ac:dyDescent="0.3">
      <c r="A2" s="145"/>
      <c r="B2" s="145"/>
      <c r="C2" s="145"/>
      <c r="D2" s="145"/>
      <c r="E2" s="145"/>
      <c r="F2" s="145"/>
      <c r="G2" s="145"/>
    </row>
    <row r="3" spans="1:8" ht="60.75" thickBot="1" x14ac:dyDescent="0.3">
      <c r="A3" s="55" t="s">
        <v>22</v>
      </c>
      <c r="B3" s="55" t="s">
        <v>0</v>
      </c>
      <c r="C3" s="66" t="s">
        <v>43</v>
      </c>
      <c r="D3" s="67" t="s">
        <v>23</v>
      </c>
      <c r="E3" s="55" t="s">
        <v>1</v>
      </c>
      <c r="F3" s="55" t="s">
        <v>2</v>
      </c>
      <c r="G3" s="55" t="s">
        <v>30</v>
      </c>
    </row>
    <row r="4" spans="1:8" x14ac:dyDescent="0.25">
      <c r="A4" s="130" t="s">
        <v>173</v>
      </c>
      <c r="B4" s="127" t="s">
        <v>174</v>
      </c>
      <c r="C4" s="131">
        <v>65</v>
      </c>
      <c r="D4" s="132"/>
      <c r="E4" s="133"/>
      <c r="F4" s="134">
        <f t="shared" ref="F4:F31" si="0">D4*(1+E4)</f>
        <v>0</v>
      </c>
      <c r="G4" s="135">
        <f>C4*D4</f>
        <v>0</v>
      </c>
      <c r="H4" s="65"/>
    </row>
    <row r="5" spans="1:8" x14ac:dyDescent="0.25">
      <c r="A5" s="57" t="s">
        <v>175</v>
      </c>
      <c r="B5" s="71" t="s">
        <v>176</v>
      </c>
      <c r="C5" s="68">
        <v>11</v>
      </c>
      <c r="D5" s="136"/>
      <c r="E5" s="137"/>
      <c r="F5" s="138">
        <f t="shared" si="0"/>
        <v>0</v>
      </c>
      <c r="G5" s="139">
        <f t="shared" ref="G5:G31" si="1">C5*D5</f>
        <v>0</v>
      </c>
      <c r="H5" s="65"/>
    </row>
    <row r="6" spans="1:8" x14ac:dyDescent="0.25">
      <c r="A6" s="57" t="s">
        <v>177</v>
      </c>
      <c r="B6" s="71" t="s">
        <v>178</v>
      </c>
      <c r="C6" s="68">
        <v>21</v>
      </c>
      <c r="D6" s="136"/>
      <c r="E6" s="137"/>
      <c r="F6" s="138">
        <f t="shared" si="0"/>
        <v>0</v>
      </c>
      <c r="G6" s="139">
        <f t="shared" si="1"/>
        <v>0</v>
      </c>
      <c r="H6" s="65"/>
    </row>
    <row r="7" spans="1:8" x14ac:dyDescent="0.25">
      <c r="A7" s="76" t="s">
        <v>179</v>
      </c>
      <c r="B7" s="77" t="s">
        <v>180</v>
      </c>
      <c r="C7" s="68">
        <v>19</v>
      </c>
      <c r="D7" s="136"/>
      <c r="E7" s="137"/>
      <c r="F7" s="138">
        <f t="shared" si="0"/>
        <v>0</v>
      </c>
      <c r="G7" s="139">
        <f t="shared" si="1"/>
        <v>0</v>
      </c>
      <c r="H7" s="65"/>
    </row>
    <row r="8" spans="1:8" x14ac:dyDescent="0.25">
      <c r="A8" s="76" t="s">
        <v>181</v>
      </c>
      <c r="B8" s="77" t="s">
        <v>182</v>
      </c>
      <c r="C8" s="68">
        <v>9</v>
      </c>
      <c r="D8" s="136"/>
      <c r="E8" s="137"/>
      <c r="F8" s="138">
        <f t="shared" si="0"/>
        <v>0</v>
      </c>
      <c r="G8" s="139">
        <f t="shared" si="1"/>
        <v>0</v>
      </c>
      <c r="H8" s="65"/>
    </row>
    <row r="9" spans="1:8" x14ac:dyDescent="0.25">
      <c r="A9" s="76" t="s">
        <v>183</v>
      </c>
      <c r="B9" s="77" t="s">
        <v>184</v>
      </c>
      <c r="C9" s="68">
        <v>8</v>
      </c>
      <c r="D9" s="136"/>
      <c r="E9" s="137"/>
      <c r="F9" s="138">
        <f t="shared" ref="F9:F22" si="2">D9*(1+E9)</f>
        <v>0</v>
      </c>
      <c r="G9" s="139">
        <f t="shared" ref="G9:G22" si="3">C9*D9</f>
        <v>0</v>
      </c>
      <c r="H9" s="65"/>
    </row>
    <row r="10" spans="1:8" x14ac:dyDescent="0.25">
      <c r="A10" s="76" t="s">
        <v>185</v>
      </c>
      <c r="B10" s="77" t="s">
        <v>186</v>
      </c>
      <c r="C10" s="68">
        <v>26</v>
      </c>
      <c r="D10" s="136"/>
      <c r="E10" s="137"/>
      <c r="F10" s="138">
        <f t="shared" si="2"/>
        <v>0</v>
      </c>
      <c r="G10" s="139">
        <f t="shared" si="3"/>
        <v>0</v>
      </c>
      <c r="H10" s="65"/>
    </row>
    <row r="11" spans="1:8" x14ac:dyDescent="0.25">
      <c r="A11" s="76" t="s">
        <v>187</v>
      </c>
      <c r="B11" s="77" t="s">
        <v>188</v>
      </c>
      <c r="C11" s="68">
        <v>65</v>
      </c>
      <c r="D11" s="136"/>
      <c r="E11" s="137"/>
      <c r="F11" s="138">
        <f t="shared" si="2"/>
        <v>0</v>
      </c>
      <c r="G11" s="139">
        <f t="shared" si="3"/>
        <v>0</v>
      </c>
      <c r="H11" s="65"/>
    </row>
    <row r="12" spans="1:8" x14ac:dyDescent="0.25">
      <c r="A12" s="76" t="s">
        <v>189</v>
      </c>
      <c r="B12" s="77" t="s">
        <v>190</v>
      </c>
      <c r="C12" s="68">
        <v>128</v>
      </c>
      <c r="D12" s="136"/>
      <c r="E12" s="137"/>
      <c r="F12" s="138">
        <f t="shared" si="2"/>
        <v>0</v>
      </c>
      <c r="G12" s="139">
        <f t="shared" si="3"/>
        <v>0</v>
      </c>
      <c r="H12" s="65"/>
    </row>
    <row r="13" spans="1:8" x14ac:dyDescent="0.25">
      <c r="A13" s="76" t="s">
        <v>191</v>
      </c>
      <c r="B13" s="77" t="s">
        <v>192</v>
      </c>
      <c r="C13" s="68">
        <v>24</v>
      </c>
      <c r="D13" s="136"/>
      <c r="E13" s="137"/>
      <c r="F13" s="138">
        <f t="shared" si="2"/>
        <v>0</v>
      </c>
      <c r="G13" s="139">
        <f t="shared" si="3"/>
        <v>0</v>
      </c>
      <c r="H13" s="65"/>
    </row>
    <row r="14" spans="1:8" x14ac:dyDescent="0.25">
      <c r="A14" s="76" t="s">
        <v>193</v>
      </c>
      <c r="B14" s="77" t="s">
        <v>194</v>
      </c>
      <c r="C14" s="68">
        <v>24</v>
      </c>
      <c r="D14" s="136"/>
      <c r="E14" s="137"/>
      <c r="F14" s="138">
        <f t="shared" si="2"/>
        <v>0</v>
      </c>
      <c r="G14" s="139">
        <f t="shared" si="3"/>
        <v>0</v>
      </c>
      <c r="H14" s="65"/>
    </row>
    <row r="15" spans="1:8" x14ac:dyDescent="0.25">
      <c r="A15" s="76" t="s">
        <v>195</v>
      </c>
      <c r="B15" s="77" t="s">
        <v>196</v>
      </c>
      <c r="C15" s="68">
        <v>97</v>
      </c>
      <c r="D15" s="136"/>
      <c r="E15" s="137"/>
      <c r="F15" s="138">
        <f t="shared" si="2"/>
        <v>0</v>
      </c>
      <c r="G15" s="139">
        <f t="shared" si="3"/>
        <v>0</v>
      </c>
      <c r="H15" s="65"/>
    </row>
    <row r="16" spans="1:8" x14ac:dyDescent="0.25">
      <c r="A16" s="76" t="s">
        <v>197</v>
      </c>
      <c r="B16" s="77" t="s">
        <v>198</v>
      </c>
      <c r="C16" s="68">
        <v>11</v>
      </c>
      <c r="D16" s="136"/>
      <c r="E16" s="137"/>
      <c r="F16" s="138">
        <f t="shared" ref="F16:F17" si="4">D16*(1+E16)</f>
        <v>0</v>
      </c>
      <c r="G16" s="139">
        <f t="shared" ref="G16:G17" si="5">C16*D16</f>
        <v>0</v>
      </c>
      <c r="H16" s="65"/>
    </row>
    <row r="17" spans="1:8" x14ac:dyDescent="0.25">
      <c r="A17" s="76" t="s">
        <v>199</v>
      </c>
      <c r="B17" s="77" t="s">
        <v>200</v>
      </c>
      <c r="C17" s="68">
        <v>22</v>
      </c>
      <c r="D17" s="136"/>
      <c r="E17" s="137"/>
      <c r="F17" s="138">
        <f t="shared" si="4"/>
        <v>0</v>
      </c>
      <c r="G17" s="139">
        <f t="shared" si="5"/>
        <v>0</v>
      </c>
      <c r="H17" s="65"/>
    </row>
    <row r="18" spans="1:8" x14ac:dyDescent="0.25">
      <c r="A18" s="76" t="s">
        <v>201</v>
      </c>
      <c r="B18" s="77" t="s">
        <v>202</v>
      </c>
      <c r="C18" s="68">
        <v>64</v>
      </c>
      <c r="D18" s="136"/>
      <c r="E18" s="137"/>
      <c r="F18" s="138">
        <f t="shared" si="2"/>
        <v>0</v>
      </c>
      <c r="G18" s="139">
        <f t="shared" si="3"/>
        <v>0</v>
      </c>
      <c r="H18" s="65"/>
    </row>
    <row r="19" spans="1:8" x14ac:dyDescent="0.25">
      <c r="A19" s="76" t="s">
        <v>203</v>
      </c>
      <c r="B19" s="77" t="s">
        <v>204</v>
      </c>
      <c r="C19" s="68">
        <v>28</v>
      </c>
      <c r="D19" s="136"/>
      <c r="E19" s="137"/>
      <c r="F19" s="138">
        <f t="shared" si="2"/>
        <v>0</v>
      </c>
      <c r="G19" s="139">
        <f t="shared" si="3"/>
        <v>0</v>
      </c>
      <c r="H19" s="65"/>
    </row>
    <row r="20" spans="1:8" x14ac:dyDescent="0.25">
      <c r="A20" s="76" t="s">
        <v>205</v>
      </c>
      <c r="B20" s="77" t="s">
        <v>161</v>
      </c>
      <c r="C20" s="68">
        <v>2</v>
      </c>
      <c r="D20" s="136"/>
      <c r="E20" s="137"/>
      <c r="F20" s="138">
        <f t="shared" si="2"/>
        <v>0</v>
      </c>
      <c r="G20" s="139">
        <f t="shared" si="3"/>
        <v>0</v>
      </c>
      <c r="H20" s="65"/>
    </row>
    <row r="21" spans="1:8" x14ac:dyDescent="0.25">
      <c r="A21" s="76" t="s">
        <v>206</v>
      </c>
      <c r="B21" s="77" t="s">
        <v>163</v>
      </c>
      <c r="C21" s="68">
        <v>4</v>
      </c>
      <c r="D21" s="136"/>
      <c r="E21" s="137"/>
      <c r="F21" s="138">
        <f t="shared" si="2"/>
        <v>0</v>
      </c>
      <c r="G21" s="139">
        <f t="shared" si="3"/>
        <v>0</v>
      </c>
      <c r="H21" s="65"/>
    </row>
    <row r="22" spans="1:8" x14ac:dyDescent="0.25">
      <c r="A22" s="76" t="s">
        <v>207</v>
      </c>
      <c r="B22" s="77" t="s">
        <v>208</v>
      </c>
      <c r="C22" s="68">
        <v>8</v>
      </c>
      <c r="D22" s="136"/>
      <c r="E22" s="137"/>
      <c r="F22" s="138">
        <f t="shared" si="2"/>
        <v>0</v>
      </c>
      <c r="G22" s="139">
        <f t="shared" si="3"/>
        <v>0</v>
      </c>
      <c r="H22" s="65"/>
    </row>
    <row r="23" spans="1:8" x14ac:dyDescent="0.25">
      <c r="A23" s="76"/>
      <c r="B23" s="77" t="s">
        <v>209</v>
      </c>
      <c r="C23" s="68">
        <v>2</v>
      </c>
      <c r="D23" s="136"/>
      <c r="E23" s="137"/>
      <c r="F23" s="138">
        <f t="shared" si="0"/>
        <v>0</v>
      </c>
      <c r="G23" s="139">
        <f t="shared" si="1"/>
        <v>0</v>
      </c>
      <c r="H23" s="65"/>
    </row>
    <row r="24" spans="1:8" x14ac:dyDescent="0.25">
      <c r="A24" s="76"/>
      <c r="B24" s="77" t="s">
        <v>210</v>
      </c>
      <c r="C24" s="68">
        <v>1</v>
      </c>
      <c r="D24" s="136"/>
      <c r="E24" s="137"/>
      <c r="F24" s="138">
        <f t="shared" si="0"/>
        <v>0</v>
      </c>
      <c r="G24" s="139">
        <f t="shared" si="1"/>
        <v>0</v>
      </c>
      <c r="H24" s="65"/>
    </row>
    <row r="25" spans="1:8" x14ac:dyDescent="0.25">
      <c r="A25" s="76"/>
      <c r="B25" s="77" t="s">
        <v>211</v>
      </c>
      <c r="C25" s="68">
        <v>8</v>
      </c>
      <c r="D25" s="136"/>
      <c r="E25" s="137"/>
      <c r="F25" s="138">
        <f t="shared" si="0"/>
        <v>0</v>
      </c>
      <c r="G25" s="139">
        <f t="shared" si="1"/>
        <v>0</v>
      </c>
      <c r="H25" s="65"/>
    </row>
    <row r="26" spans="1:8" x14ac:dyDescent="0.25">
      <c r="A26" s="76"/>
      <c r="B26" s="77" t="s">
        <v>212</v>
      </c>
      <c r="C26" s="68">
        <v>1</v>
      </c>
      <c r="D26" s="136"/>
      <c r="E26" s="137"/>
      <c r="F26" s="138">
        <f t="shared" si="0"/>
        <v>0</v>
      </c>
      <c r="G26" s="139">
        <f t="shared" si="1"/>
        <v>0</v>
      </c>
      <c r="H26" s="65"/>
    </row>
    <row r="27" spans="1:8" x14ac:dyDescent="0.25">
      <c r="A27" s="76"/>
      <c r="B27" s="77" t="s">
        <v>213</v>
      </c>
      <c r="C27" s="68">
        <v>2</v>
      </c>
      <c r="D27" s="136"/>
      <c r="E27" s="137"/>
      <c r="F27" s="138">
        <f t="shared" si="0"/>
        <v>0</v>
      </c>
      <c r="G27" s="139">
        <f t="shared" si="1"/>
        <v>0</v>
      </c>
      <c r="H27" s="65"/>
    </row>
    <row r="28" spans="1:8" x14ac:dyDescent="0.25">
      <c r="A28" s="57"/>
      <c r="B28" s="71" t="s">
        <v>214</v>
      </c>
      <c r="C28" s="68">
        <v>2</v>
      </c>
      <c r="D28" s="136"/>
      <c r="E28" s="137"/>
      <c r="F28" s="138">
        <f t="shared" si="0"/>
        <v>0</v>
      </c>
      <c r="G28" s="139">
        <f t="shared" si="1"/>
        <v>0</v>
      </c>
      <c r="H28" s="65"/>
    </row>
    <row r="29" spans="1:8" x14ac:dyDescent="0.25">
      <c r="A29" s="57"/>
      <c r="B29" s="71" t="s">
        <v>215</v>
      </c>
      <c r="C29" s="68">
        <v>14</v>
      </c>
      <c r="D29" s="136"/>
      <c r="E29" s="137"/>
      <c r="F29" s="138">
        <f t="shared" si="0"/>
        <v>0</v>
      </c>
      <c r="G29" s="139">
        <f t="shared" si="1"/>
        <v>0</v>
      </c>
      <c r="H29" s="65"/>
    </row>
    <row r="30" spans="1:8" x14ac:dyDescent="0.25">
      <c r="A30" s="57"/>
      <c r="B30" s="71" t="s">
        <v>216</v>
      </c>
      <c r="C30" s="68">
        <v>8</v>
      </c>
      <c r="D30" s="136"/>
      <c r="E30" s="137"/>
      <c r="F30" s="138">
        <f t="shared" si="0"/>
        <v>0</v>
      </c>
      <c r="G30" s="139">
        <f t="shared" si="1"/>
        <v>0</v>
      </c>
      <c r="H30" s="65"/>
    </row>
    <row r="31" spans="1:8" ht="15" customHeight="1" x14ac:dyDescent="0.25">
      <c r="A31" s="57"/>
      <c r="B31" s="71" t="s">
        <v>217</v>
      </c>
      <c r="C31" s="68">
        <v>1</v>
      </c>
      <c r="D31" s="136"/>
      <c r="E31" s="137"/>
      <c r="F31" s="138">
        <f t="shared" si="0"/>
        <v>0</v>
      </c>
      <c r="G31" s="139">
        <f t="shared" si="1"/>
        <v>0</v>
      </c>
      <c r="H31" s="65"/>
    </row>
    <row r="32" spans="1:8" x14ac:dyDescent="0.25">
      <c r="A32" s="35" t="s">
        <v>5</v>
      </c>
      <c r="B32" s="36"/>
      <c r="C32" s="48"/>
      <c r="D32" s="49"/>
      <c r="E32" s="35"/>
      <c r="F32" s="35"/>
      <c r="G32" s="37">
        <f>+SUM(G4:G31)</f>
        <v>0</v>
      </c>
    </row>
    <row r="33" spans="1:7" x14ac:dyDescent="0.25">
      <c r="A33" s="50"/>
      <c r="B33" s="51"/>
      <c r="C33" s="52"/>
      <c r="D33" s="53"/>
      <c r="E33" s="45"/>
      <c r="F33" s="45"/>
      <c r="G33" s="52"/>
    </row>
  </sheetData>
  <sheetProtection formatCells="0" selectLockedCells="1"/>
  <mergeCells count="1">
    <mergeCell ref="A2:G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workbookViewId="0">
      <selection activeCell="C4" sqref="C4:C15"/>
    </sheetView>
  </sheetViews>
  <sheetFormatPr baseColWidth="10" defaultRowHeight="15" x14ac:dyDescent="0.25"/>
  <cols>
    <col min="1" max="1" width="13.85546875" style="39" customWidth="1"/>
    <col min="2" max="2" width="53.28515625" style="38" customWidth="1"/>
    <col min="3" max="3" width="12.28515625" style="39" customWidth="1"/>
    <col min="4" max="4" width="15.42578125" style="40" customWidth="1"/>
    <col min="5" max="5" width="13.42578125" style="39" bestFit="1" customWidth="1"/>
    <col min="6" max="6" width="13.28515625" style="39" customWidth="1"/>
    <col min="7" max="7" width="16.85546875" style="41" bestFit="1" customWidth="1"/>
    <col min="8" max="16384" width="11.42578125" style="39"/>
  </cols>
  <sheetData>
    <row r="1" spans="1:8" x14ac:dyDescent="0.25">
      <c r="A1" s="45"/>
    </row>
    <row r="2" spans="1:8" ht="15.75" thickBot="1" x14ac:dyDescent="0.3">
      <c r="A2" s="145"/>
      <c r="B2" s="145"/>
      <c r="C2" s="145"/>
      <c r="D2" s="145"/>
      <c r="E2" s="145"/>
      <c r="F2" s="145"/>
      <c r="G2" s="145"/>
    </row>
    <row r="3" spans="1:8" ht="60" x14ac:dyDescent="0.25">
      <c r="A3" s="99" t="s">
        <v>42</v>
      </c>
      <c r="B3" s="99" t="s">
        <v>22</v>
      </c>
      <c r="C3" s="100" t="s">
        <v>43</v>
      </c>
      <c r="D3" s="101" t="s">
        <v>23</v>
      </c>
      <c r="E3" s="99" t="s">
        <v>1</v>
      </c>
      <c r="F3" s="99" t="s">
        <v>2</v>
      </c>
      <c r="G3" s="99" t="s">
        <v>30</v>
      </c>
    </row>
    <row r="4" spans="1:8" x14ac:dyDescent="0.25">
      <c r="A4" s="57" t="s">
        <v>218</v>
      </c>
      <c r="B4" s="71" t="s">
        <v>219</v>
      </c>
      <c r="C4" s="68">
        <v>5</v>
      </c>
      <c r="D4" s="102"/>
      <c r="E4" s="103"/>
      <c r="F4" s="74">
        <f t="shared" ref="F4:F15" si="0">D4*(1+E4)</f>
        <v>0</v>
      </c>
      <c r="G4" s="75">
        <f t="shared" ref="G4:G15" si="1">C4*D4</f>
        <v>0</v>
      </c>
      <c r="H4" s="65"/>
    </row>
    <row r="5" spans="1:8" x14ac:dyDescent="0.25">
      <c r="A5" s="57" t="s">
        <v>220</v>
      </c>
      <c r="B5" s="71" t="s">
        <v>221</v>
      </c>
      <c r="C5" s="68">
        <v>1</v>
      </c>
      <c r="D5" s="102"/>
      <c r="E5" s="103"/>
      <c r="F5" s="74">
        <f t="shared" si="0"/>
        <v>0</v>
      </c>
      <c r="G5" s="75">
        <f t="shared" si="1"/>
        <v>0</v>
      </c>
      <c r="H5" s="65"/>
    </row>
    <row r="6" spans="1:8" x14ac:dyDescent="0.25">
      <c r="A6" s="57" t="s">
        <v>222</v>
      </c>
      <c r="B6" s="71" t="s">
        <v>223</v>
      </c>
      <c r="C6" s="68">
        <v>1</v>
      </c>
      <c r="D6" s="102"/>
      <c r="E6" s="103"/>
      <c r="F6" s="74">
        <f t="shared" si="0"/>
        <v>0</v>
      </c>
      <c r="G6" s="75">
        <f t="shared" si="1"/>
        <v>0</v>
      </c>
      <c r="H6" s="65"/>
    </row>
    <row r="7" spans="1:8" x14ac:dyDescent="0.25">
      <c r="A7" s="57" t="s">
        <v>224</v>
      </c>
      <c r="B7" s="71" t="s">
        <v>225</v>
      </c>
      <c r="C7" s="68">
        <v>1</v>
      </c>
      <c r="D7" s="102"/>
      <c r="E7" s="103"/>
      <c r="F7" s="74">
        <f t="shared" si="0"/>
        <v>0</v>
      </c>
      <c r="G7" s="75">
        <f t="shared" si="1"/>
        <v>0</v>
      </c>
      <c r="H7" s="65"/>
    </row>
    <row r="8" spans="1:8" x14ac:dyDescent="0.25">
      <c r="A8" s="57" t="s">
        <v>226</v>
      </c>
      <c r="B8" s="71" t="s">
        <v>227</v>
      </c>
      <c r="C8" s="68">
        <v>1</v>
      </c>
      <c r="D8" s="102"/>
      <c r="E8" s="103"/>
      <c r="F8" s="74">
        <f t="shared" ref="F8:F11" si="2">D8*(1+E8)</f>
        <v>0</v>
      </c>
      <c r="G8" s="75">
        <f t="shared" ref="G8:G11" si="3">C8*D8</f>
        <v>0</v>
      </c>
      <c r="H8" s="65"/>
    </row>
    <row r="9" spans="1:8" x14ac:dyDescent="0.25">
      <c r="A9" s="57" t="s">
        <v>228</v>
      </c>
      <c r="B9" s="71" t="s">
        <v>229</v>
      </c>
      <c r="C9" s="68">
        <v>1</v>
      </c>
      <c r="D9" s="102"/>
      <c r="E9" s="103"/>
      <c r="F9" s="74">
        <f t="shared" si="2"/>
        <v>0</v>
      </c>
      <c r="G9" s="75">
        <f t="shared" si="3"/>
        <v>0</v>
      </c>
      <c r="H9" s="65"/>
    </row>
    <row r="10" spans="1:8" x14ac:dyDescent="0.25">
      <c r="A10" s="57" t="s">
        <v>230</v>
      </c>
      <c r="B10" s="71" t="s">
        <v>231</v>
      </c>
      <c r="C10" s="68">
        <v>1</v>
      </c>
      <c r="D10" s="102"/>
      <c r="E10" s="103"/>
      <c r="F10" s="74">
        <f t="shared" si="2"/>
        <v>0</v>
      </c>
      <c r="G10" s="75">
        <f t="shared" si="3"/>
        <v>0</v>
      </c>
      <c r="H10" s="65"/>
    </row>
    <row r="11" spans="1:8" x14ac:dyDescent="0.25">
      <c r="A11" s="57" t="s">
        <v>232</v>
      </c>
      <c r="B11" s="71" t="s">
        <v>233</v>
      </c>
      <c r="C11" s="68">
        <v>1</v>
      </c>
      <c r="D11" s="102"/>
      <c r="E11" s="103"/>
      <c r="F11" s="74">
        <f t="shared" si="2"/>
        <v>0</v>
      </c>
      <c r="G11" s="75">
        <f t="shared" si="3"/>
        <v>0</v>
      </c>
      <c r="H11" s="65"/>
    </row>
    <row r="12" spans="1:8" x14ac:dyDescent="0.25">
      <c r="A12" s="57" t="s">
        <v>234</v>
      </c>
      <c r="B12" s="71" t="s">
        <v>235</v>
      </c>
      <c r="C12" s="68">
        <v>1</v>
      </c>
      <c r="D12" s="102"/>
      <c r="E12" s="103"/>
      <c r="F12" s="74">
        <f t="shared" si="0"/>
        <v>0</v>
      </c>
      <c r="G12" s="75">
        <f t="shared" si="1"/>
        <v>0</v>
      </c>
      <c r="H12" s="65"/>
    </row>
    <row r="13" spans="1:8" x14ac:dyDescent="0.25">
      <c r="A13" s="57" t="s">
        <v>236</v>
      </c>
      <c r="B13" s="71" t="s">
        <v>237</v>
      </c>
      <c r="C13" s="68">
        <v>1</v>
      </c>
      <c r="D13" s="102"/>
      <c r="E13" s="103"/>
      <c r="F13" s="74">
        <f t="shared" si="0"/>
        <v>0</v>
      </c>
      <c r="G13" s="75">
        <f t="shared" si="1"/>
        <v>0</v>
      </c>
      <c r="H13" s="65"/>
    </row>
    <row r="14" spans="1:8" x14ac:dyDescent="0.25">
      <c r="A14" s="57" t="s">
        <v>238</v>
      </c>
      <c r="B14" s="71" t="s">
        <v>239</v>
      </c>
      <c r="C14" s="68">
        <v>3</v>
      </c>
      <c r="D14" s="102"/>
      <c r="E14" s="103"/>
      <c r="F14" s="74">
        <f t="shared" si="0"/>
        <v>0</v>
      </c>
      <c r="G14" s="75">
        <f t="shared" si="1"/>
        <v>0</v>
      </c>
      <c r="H14" s="65"/>
    </row>
    <row r="15" spans="1:8" x14ac:dyDescent="0.25">
      <c r="A15" s="57" t="s">
        <v>240</v>
      </c>
      <c r="B15" s="71" t="s">
        <v>241</v>
      </c>
      <c r="C15" s="68">
        <v>2</v>
      </c>
      <c r="D15" s="102"/>
      <c r="E15" s="103"/>
      <c r="F15" s="74">
        <f t="shared" si="0"/>
        <v>0</v>
      </c>
      <c r="G15" s="75">
        <f t="shared" si="1"/>
        <v>0</v>
      </c>
      <c r="H15" s="65"/>
    </row>
    <row r="16" spans="1:8" x14ac:dyDescent="0.25">
      <c r="A16" s="35" t="s">
        <v>5</v>
      </c>
      <c r="B16" s="36"/>
      <c r="C16" s="48"/>
      <c r="D16" s="49"/>
      <c r="E16" s="35"/>
      <c r="F16" s="35"/>
      <c r="G16" s="37">
        <f>+SUM(G4:G15)</f>
        <v>0</v>
      </c>
    </row>
    <row r="17" spans="1:7" x14ac:dyDescent="0.25">
      <c r="A17" s="50"/>
      <c r="B17" s="51"/>
      <c r="C17" s="52"/>
      <c r="D17" s="53"/>
      <c r="E17" s="45"/>
      <c r="F17" s="45"/>
      <c r="G17" s="52"/>
    </row>
  </sheetData>
  <sheetProtection formatCells="0" selectLockedCells="1"/>
  <mergeCells count="1">
    <mergeCell ref="A2:G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C4" sqref="C4:C11"/>
    </sheetView>
  </sheetViews>
  <sheetFormatPr baseColWidth="10" defaultRowHeight="15" x14ac:dyDescent="0.25"/>
  <cols>
    <col min="1" max="1" width="13.85546875" style="39" customWidth="1"/>
    <col min="2" max="2" width="53.28515625" style="38" customWidth="1"/>
    <col min="3" max="3" width="12.28515625" style="39" customWidth="1"/>
    <col min="4" max="4" width="15.42578125" style="40" customWidth="1"/>
    <col min="5" max="5" width="15.7109375" style="39" customWidth="1"/>
    <col min="6" max="6" width="13.28515625" style="39" customWidth="1"/>
    <col min="7" max="7" width="16.85546875" style="41" bestFit="1" customWidth="1"/>
    <col min="8" max="16384" width="11.42578125" style="39"/>
  </cols>
  <sheetData>
    <row r="1" spans="1:8" x14ac:dyDescent="0.25">
      <c r="A1" s="45"/>
    </row>
    <row r="2" spans="1:8" ht="15.75" thickBot="1" x14ac:dyDescent="0.3">
      <c r="A2" s="145"/>
      <c r="B2" s="145"/>
      <c r="C2" s="145"/>
      <c r="D2" s="145"/>
      <c r="E2" s="145"/>
      <c r="F2" s="145"/>
      <c r="G2" s="145"/>
    </row>
    <row r="3" spans="1:8" ht="60" x14ac:dyDescent="0.25">
      <c r="A3" s="90" t="s">
        <v>42</v>
      </c>
      <c r="B3" s="90" t="s">
        <v>22</v>
      </c>
      <c r="C3" s="91" t="s">
        <v>32</v>
      </c>
      <c r="D3" s="92" t="s">
        <v>23</v>
      </c>
      <c r="E3" s="90" t="s">
        <v>1</v>
      </c>
      <c r="F3" s="90" t="s">
        <v>2</v>
      </c>
      <c r="G3" s="90" t="s">
        <v>30</v>
      </c>
    </row>
    <row r="4" spans="1:8" ht="15" customHeight="1" x14ac:dyDescent="0.25">
      <c r="A4" s="57" t="s">
        <v>242</v>
      </c>
      <c r="B4" s="71" t="s">
        <v>243</v>
      </c>
      <c r="C4" s="68">
        <v>111</v>
      </c>
      <c r="D4" s="102"/>
      <c r="E4" s="73"/>
      <c r="F4" s="74">
        <f>D4*(1+E4)</f>
        <v>0</v>
      </c>
      <c r="G4" s="75">
        <f>+ROUND(C4*D4,2)</f>
        <v>0</v>
      </c>
      <c r="H4" s="69"/>
    </row>
    <row r="5" spans="1:8" ht="15" customHeight="1" x14ac:dyDescent="0.25">
      <c r="A5" s="57" t="s">
        <v>244</v>
      </c>
      <c r="B5" s="71" t="s">
        <v>245</v>
      </c>
      <c r="C5" s="68">
        <v>27</v>
      </c>
      <c r="D5" s="102"/>
      <c r="E5" s="73"/>
      <c r="F5" s="74">
        <f t="shared" ref="F5:F11" si="0">D5*(1+E5)</f>
        <v>0</v>
      </c>
      <c r="G5" s="75">
        <f>+ROUND(C5*D5,2)</f>
        <v>0</v>
      </c>
      <c r="H5" s="69"/>
    </row>
    <row r="6" spans="1:8" ht="15" customHeight="1" x14ac:dyDescent="0.25">
      <c r="A6" s="57" t="s">
        <v>246</v>
      </c>
      <c r="B6" s="71" t="s">
        <v>247</v>
      </c>
      <c r="C6" s="68">
        <v>5</v>
      </c>
      <c r="D6" s="102"/>
      <c r="E6" s="73"/>
      <c r="F6" s="74">
        <f t="shared" si="0"/>
        <v>0</v>
      </c>
      <c r="G6" s="75">
        <f t="shared" ref="G6:G11" si="1">+ROUND(C6*D6,2)</f>
        <v>0</v>
      </c>
      <c r="H6" s="69"/>
    </row>
    <row r="7" spans="1:8" ht="15" customHeight="1" x14ac:dyDescent="0.25">
      <c r="A7" s="57" t="s">
        <v>248</v>
      </c>
      <c r="B7" s="71" t="s">
        <v>249</v>
      </c>
      <c r="C7" s="68">
        <v>12</v>
      </c>
      <c r="D7" s="102"/>
      <c r="E7" s="73"/>
      <c r="F7" s="74">
        <f t="shared" si="0"/>
        <v>0</v>
      </c>
      <c r="G7" s="75">
        <f t="shared" si="1"/>
        <v>0</v>
      </c>
      <c r="H7" s="69"/>
    </row>
    <row r="8" spans="1:8" ht="15" customHeight="1" x14ac:dyDescent="0.25">
      <c r="A8" s="57" t="s">
        <v>250</v>
      </c>
      <c r="B8" s="71" t="s">
        <v>251</v>
      </c>
      <c r="C8" s="68">
        <v>1</v>
      </c>
      <c r="D8" s="102"/>
      <c r="E8" s="73"/>
      <c r="F8" s="74">
        <f t="shared" si="0"/>
        <v>0</v>
      </c>
      <c r="G8" s="75">
        <f t="shared" si="1"/>
        <v>0</v>
      </c>
      <c r="H8" s="69"/>
    </row>
    <row r="9" spans="1:8" ht="15" customHeight="1" x14ac:dyDescent="0.25">
      <c r="A9" s="57" t="s">
        <v>252</v>
      </c>
      <c r="B9" s="71" t="s">
        <v>253</v>
      </c>
      <c r="C9" s="68">
        <v>11</v>
      </c>
      <c r="D9" s="102"/>
      <c r="E9" s="73"/>
      <c r="F9" s="74">
        <f t="shared" si="0"/>
        <v>0</v>
      </c>
      <c r="G9" s="75">
        <f t="shared" si="1"/>
        <v>0</v>
      </c>
      <c r="H9" s="69"/>
    </row>
    <row r="10" spans="1:8" ht="15" customHeight="1" x14ac:dyDescent="0.25">
      <c r="A10" s="57" t="s">
        <v>254</v>
      </c>
      <c r="B10" s="71" t="s">
        <v>255</v>
      </c>
      <c r="C10" s="68">
        <v>8</v>
      </c>
      <c r="D10" s="102"/>
      <c r="E10" s="73"/>
      <c r="F10" s="74">
        <f t="shared" si="0"/>
        <v>0</v>
      </c>
      <c r="G10" s="75">
        <f t="shared" si="1"/>
        <v>0</v>
      </c>
      <c r="H10" s="69"/>
    </row>
    <row r="11" spans="1:8" ht="15" customHeight="1" x14ac:dyDescent="0.25">
      <c r="A11" s="57" t="s">
        <v>256</v>
      </c>
      <c r="B11" s="71" t="s">
        <v>257</v>
      </c>
      <c r="C11" s="68">
        <v>18</v>
      </c>
      <c r="D11" s="102"/>
      <c r="E11" s="73"/>
      <c r="F11" s="74">
        <f t="shared" si="0"/>
        <v>0</v>
      </c>
      <c r="G11" s="75">
        <f t="shared" si="1"/>
        <v>0</v>
      </c>
      <c r="H11" s="69"/>
    </row>
    <row r="12" spans="1:8" ht="24" customHeight="1" x14ac:dyDescent="0.25">
      <c r="A12" s="35" t="s">
        <v>5</v>
      </c>
      <c r="B12" s="36"/>
      <c r="C12" s="48"/>
      <c r="D12" s="49"/>
      <c r="E12" s="35"/>
      <c r="F12" s="35"/>
      <c r="G12" s="37">
        <f>+SUM(G4:G11)</f>
        <v>0</v>
      </c>
    </row>
    <row r="13" spans="1:8" x14ac:dyDescent="0.25">
      <c r="A13" s="50"/>
      <c r="B13" s="51"/>
      <c r="C13" s="52"/>
      <c r="D13" s="53"/>
      <c r="E13" s="45"/>
      <c r="F13" s="45"/>
      <c r="G13" s="52"/>
    </row>
  </sheetData>
  <sheetProtection formatCells="0" selectLockedCells="1"/>
  <mergeCells count="1">
    <mergeCell ref="A2:G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Views>
    <sheetView zoomScale="98" zoomScaleNormal="98" workbookViewId="0">
      <selection activeCell="H12" sqref="H12"/>
    </sheetView>
  </sheetViews>
  <sheetFormatPr baseColWidth="10" defaultRowHeight="15" x14ac:dyDescent="0.25"/>
  <cols>
    <col min="1" max="1" width="46.7109375" style="39" customWidth="1"/>
    <col min="2" max="2" width="15.7109375" style="39" customWidth="1"/>
    <col min="3" max="3" width="15.42578125" style="40" customWidth="1"/>
    <col min="4" max="4" width="13.42578125" style="39" bestFit="1" customWidth="1"/>
    <col min="5" max="5" width="13.28515625" style="39" customWidth="1"/>
    <col min="6" max="6" width="16.85546875" style="41" bestFit="1" customWidth="1"/>
    <col min="7" max="16384" width="11.42578125" style="39"/>
  </cols>
  <sheetData>
    <row r="1" spans="1:7" x14ac:dyDescent="0.25">
      <c r="A1" s="45"/>
    </row>
    <row r="2" spans="1:7" ht="15.75" thickBot="1" x14ac:dyDescent="0.3">
      <c r="A2" s="145"/>
      <c r="B2" s="145"/>
      <c r="C2" s="145"/>
      <c r="D2" s="145"/>
      <c r="E2" s="145"/>
      <c r="F2" s="145"/>
    </row>
    <row r="3" spans="1:7" ht="60" x14ac:dyDescent="0.25">
      <c r="A3" s="90" t="s">
        <v>22</v>
      </c>
      <c r="B3" s="91" t="s">
        <v>32</v>
      </c>
      <c r="C3" s="92" t="s">
        <v>23</v>
      </c>
      <c r="D3" s="90" t="s">
        <v>1</v>
      </c>
      <c r="E3" s="90" t="s">
        <v>2</v>
      </c>
      <c r="F3" s="90" t="s">
        <v>30</v>
      </c>
    </row>
    <row r="4" spans="1:7" ht="18" customHeight="1" x14ac:dyDescent="0.25">
      <c r="A4" s="57" t="s">
        <v>33</v>
      </c>
      <c r="B4" s="104">
        <v>50</v>
      </c>
      <c r="C4" s="102"/>
      <c r="D4" s="73"/>
      <c r="E4" s="74">
        <f>C4*(1+D4)</f>
        <v>0</v>
      </c>
      <c r="F4" s="75">
        <f>B4*C4</f>
        <v>0</v>
      </c>
      <c r="G4" s="65"/>
    </row>
    <row r="5" spans="1:7" ht="18" customHeight="1" x14ac:dyDescent="0.25">
      <c r="A5" s="57" t="s">
        <v>34</v>
      </c>
      <c r="B5" s="104">
        <v>65</v>
      </c>
      <c r="C5" s="102"/>
      <c r="D5" s="73"/>
      <c r="E5" s="74">
        <f t="shared" ref="E5" si="0">C5*(1+D5)</f>
        <v>0</v>
      </c>
      <c r="F5" s="75">
        <f t="shared" ref="F5" si="1">B5*C5</f>
        <v>0</v>
      </c>
      <c r="G5" s="65"/>
    </row>
    <row r="6" spans="1:7" x14ac:dyDescent="0.25">
      <c r="A6" s="35" t="s">
        <v>5</v>
      </c>
      <c r="B6" s="48"/>
      <c r="C6" s="49"/>
      <c r="D6" s="35"/>
      <c r="E6" s="35"/>
      <c r="F6" s="37">
        <f>+SUM(F4:F5)</f>
        <v>0</v>
      </c>
    </row>
    <row r="7" spans="1:7" x14ac:dyDescent="0.25">
      <c r="A7" s="50"/>
      <c r="B7" s="52"/>
      <c r="C7" s="53"/>
      <c r="D7" s="45"/>
      <c r="E7" s="45"/>
      <c r="F7" s="52"/>
    </row>
  </sheetData>
  <sheetProtection formatCells="0" selectLockedCells="1"/>
  <mergeCells count="1">
    <mergeCell ref="A2:F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4" sqref="A4"/>
    </sheetView>
  </sheetViews>
  <sheetFormatPr baseColWidth="10" defaultRowHeight="15" x14ac:dyDescent="0.25"/>
  <sheetData>
    <row r="1" spans="1:1" x14ac:dyDescent="0.25">
      <c r="A1">
        <v>0.04</v>
      </c>
    </row>
    <row r="3" spans="1:1" x14ac:dyDescent="0.25">
      <c r="A3">
        <v>0.1</v>
      </c>
    </row>
    <row r="4" spans="1:1" x14ac:dyDescent="0.25">
      <c r="A4">
        <v>0.21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Instruciones de uso</vt:lpstr>
      <vt:lpstr>Proposicion</vt:lpstr>
      <vt:lpstr>Hoja1</vt:lpstr>
      <vt:lpstr>Lote 1 Cocina y Office</vt:lpstr>
      <vt:lpstr>Lote 2 Lavandería</vt:lpstr>
      <vt:lpstr>Lote 3 Servicios generales</vt:lpstr>
      <vt:lpstr>Lote 4 Residencia</vt:lpstr>
      <vt:lpstr>Lote 5 Muebles a medida</vt:lpstr>
      <vt:lpstr>Lote 6 Decoración</vt:lpstr>
      <vt:lpstr>Lote 7 Camas</vt:lpstr>
      <vt:lpstr>Tipo IVA</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x044288</dc:creator>
  <cp:lastModifiedBy>X067293</cp:lastModifiedBy>
  <cp:lastPrinted>2020-09-21T07:47:36Z</cp:lastPrinted>
  <dcterms:created xsi:type="dcterms:W3CDTF">2017-08-16T10:20:12Z</dcterms:created>
  <dcterms:modified xsi:type="dcterms:W3CDTF">2026-02-04T10:00:56Z</dcterms:modified>
</cp:coreProperties>
</file>