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4 Licitaciones y contratos\Licitaciones\2025\Obras de rehabilitación cubierta Villava junio 2025\Pliego\"/>
    </mc:Choice>
  </mc:AlternateContent>
  <bookViews>
    <workbookView xWindow="-15" yWindow="-15" windowWidth="12405" windowHeight="11760"/>
  </bookViews>
  <sheets>
    <sheet name="OFERTA CUBIERTA" sheetId="3" r:id="rId1"/>
  </sheets>
  <definedNames>
    <definedName name="_xlnm._FilterDatabase" localSheetId="0" hidden="1">'OFERTA CUBIERTA'!$B$2:$H$86</definedName>
  </definedNames>
  <calcPr calcId="162913"/>
</workbook>
</file>

<file path=xl/calcChain.xml><?xml version="1.0" encoding="utf-8"?>
<calcChain xmlns="http://schemas.openxmlformats.org/spreadsheetml/2006/main">
  <c r="F84" i="3" l="1"/>
  <c r="F83" i="3"/>
  <c r="H73" i="3" l="1"/>
  <c r="F73" i="3"/>
  <c r="H61" i="3"/>
  <c r="F61" i="3"/>
  <c r="F80" i="3" l="1"/>
  <c r="F19" i="3" l="1"/>
  <c r="H19" i="3"/>
  <c r="H72" i="3"/>
  <c r="F72" i="3"/>
  <c r="F68" i="3"/>
  <c r="H68" i="3"/>
  <c r="F67" i="3"/>
  <c r="H67" i="3"/>
  <c r="F66" i="3"/>
  <c r="H66" i="3"/>
  <c r="H65" i="3"/>
  <c r="F65" i="3"/>
  <c r="H64" i="3"/>
  <c r="F64" i="3"/>
  <c r="F62" i="3"/>
  <c r="H62" i="3"/>
  <c r="F60" i="3"/>
  <c r="H60" i="3"/>
  <c r="F59" i="3"/>
  <c r="H59" i="3"/>
  <c r="F58" i="3"/>
  <c r="H58" i="3"/>
  <c r="F57" i="3"/>
  <c r="H57" i="3"/>
  <c r="F54" i="3"/>
  <c r="H54" i="3"/>
  <c r="F53" i="3"/>
  <c r="H53" i="3"/>
  <c r="F52" i="3"/>
  <c r="H52" i="3"/>
  <c r="F51" i="3"/>
  <c r="H51" i="3"/>
  <c r="F50" i="3"/>
  <c r="H50" i="3"/>
  <c r="H49" i="3"/>
  <c r="F49" i="3"/>
  <c r="F47" i="3"/>
  <c r="H47" i="3"/>
  <c r="F46" i="3"/>
  <c r="H46" i="3"/>
  <c r="F45" i="3"/>
  <c r="H45" i="3"/>
  <c r="F44" i="3"/>
  <c r="H44" i="3"/>
  <c r="F43" i="3"/>
  <c r="H43" i="3"/>
  <c r="H42" i="3"/>
  <c r="F42" i="3"/>
  <c r="H40" i="3"/>
  <c r="F40" i="3"/>
  <c r="H39" i="3"/>
  <c r="F39" i="3"/>
  <c r="H38" i="3"/>
  <c r="F38" i="3"/>
  <c r="F37" i="3"/>
  <c r="H37" i="3"/>
  <c r="H36" i="3"/>
  <c r="F36" i="3"/>
  <c r="H35" i="3"/>
  <c r="F35" i="3"/>
  <c r="H34" i="3"/>
  <c r="F34" i="3"/>
  <c r="H33" i="3"/>
  <c r="F33" i="3"/>
  <c r="H32" i="3"/>
  <c r="F32" i="3"/>
  <c r="H31" i="3"/>
  <c r="F31" i="3"/>
  <c r="F30" i="3"/>
  <c r="H30" i="3"/>
  <c r="H26" i="3"/>
  <c r="F26" i="3"/>
  <c r="H25" i="3"/>
  <c r="F25" i="3"/>
  <c r="H24" i="3"/>
  <c r="F24" i="3"/>
  <c r="H23" i="3"/>
  <c r="F23" i="3"/>
  <c r="H22" i="3"/>
  <c r="F22" i="3"/>
  <c r="H21" i="3"/>
  <c r="F21" i="3"/>
  <c r="H28" i="3"/>
  <c r="F28" i="3"/>
  <c r="H16" i="3"/>
  <c r="F16" i="3"/>
  <c r="H15" i="3"/>
  <c r="F15" i="3"/>
  <c r="H14" i="3"/>
  <c r="F14" i="3"/>
  <c r="H13" i="3"/>
  <c r="F13" i="3"/>
  <c r="H12" i="3"/>
  <c r="F12" i="3"/>
  <c r="H11" i="3"/>
  <c r="F11" i="3"/>
  <c r="H10" i="3"/>
  <c r="F10" i="3"/>
  <c r="F29" i="3"/>
  <c r="F20" i="3"/>
  <c r="F18" i="3"/>
  <c r="H7" i="3"/>
  <c r="F7" i="3"/>
  <c r="H80" i="3"/>
  <c r="H81" i="3" s="1"/>
  <c r="H75" i="3"/>
  <c r="H9" i="3"/>
  <c r="H8" i="3"/>
  <c r="F81" i="3"/>
  <c r="F75" i="3"/>
  <c r="F9" i="3"/>
  <c r="F8" i="3"/>
  <c r="F74" i="3" l="1"/>
  <c r="H20" i="3"/>
  <c r="H74" i="3"/>
  <c r="H18" i="3"/>
  <c r="H29" i="3"/>
  <c r="H70" i="3"/>
  <c r="F70" i="3"/>
  <c r="F56" i="3" l="1"/>
  <c r="H56" i="3"/>
  <c r="H76" i="3" s="1"/>
  <c r="F76" i="3" l="1"/>
  <c r="F82" i="3" s="1"/>
  <c r="H82" i="3"/>
  <c r="H84" i="3" l="1"/>
  <c r="H83" i="3"/>
  <c r="H85" i="3" s="1"/>
  <c r="F85" i="3"/>
</calcChain>
</file>

<file path=xl/sharedStrings.xml><?xml version="1.0" encoding="utf-8"?>
<sst xmlns="http://schemas.openxmlformats.org/spreadsheetml/2006/main" count="163" uniqueCount="101">
  <si>
    <t>DATOS APORTADOS POR INTIA</t>
  </si>
  <si>
    <t>A RELLENAR POR EL LICITADOR</t>
  </si>
  <si>
    <r>
      <t>Licitador  coste t</t>
    </r>
    <r>
      <rPr>
        <b/>
        <sz val="11"/>
        <color rgb="FF000000"/>
        <rFont val="Calibri"/>
        <family val="2"/>
        <scheme val="minor"/>
      </rPr>
      <t>otal (€)</t>
    </r>
  </si>
  <si>
    <t>(Los precios ofertados no incluyen el IVA)</t>
  </si>
  <si>
    <r>
      <t xml:space="preserve">INTIA Coste </t>
    </r>
    <r>
      <rPr>
        <b/>
        <sz val="11"/>
        <color rgb="FF000000"/>
        <rFont val="Calibri"/>
        <family val="2"/>
        <scheme val="minor"/>
      </rPr>
      <t xml:space="preserve"> Total (€)</t>
    </r>
  </si>
  <si>
    <t>UNIDADES DE OBRA</t>
  </si>
  <si>
    <t>UNIDAD</t>
  </si>
  <si>
    <t>m2</t>
  </si>
  <si>
    <t>Ud</t>
  </si>
  <si>
    <r>
      <t>Nº Unidades</t>
    </r>
    <r>
      <rPr>
        <b/>
        <sz val="11"/>
        <color rgb="FF000000"/>
        <rFont val="Calibri"/>
        <family val="2"/>
        <scheme val="minor"/>
      </rPr>
      <t xml:space="preserve"> </t>
    </r>
  </si>
  <si>
    <t xml:space="preserve">Nº Unidades </t>
  </si>
  <si>
    <t>INTIA Coste  Total (€)</t>
  </si>
  <si>
    <t>Licitador  coste total (€)</t>
  </si>
  <si>
    <r>
      <t>INTIA Precio unitario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</si>
  <si>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unitario ofertado (€)</t>
  </si>
  <si>
    <t xml:space="preserve">INTIA Precio unitario máx (€). </t>
  </si>
  <si>
    <t>SEGURIDAD Y SALUD</t>
  </si>
  <si>
    <t>Seguridad y Salud</t>
  </si>
  <si>
    <t>TOTAL 1</t>
  </si>
  <si>
    <t>TOTAL 2</t>
  </si>
  <si>
    <t xml:space="preserve">OFERTA ECONÓMICA  </t>
  </si>
  <si>
    <t>TOTAL EJECUCIÓN MATERIAL</t>
  </si>
  <si>
    <t>(Lugar, fecha y firma)</t>
  </si>
  <si>
    <t>OFERTA LICITACIÓN OBRAS REHABILITACIÓN CUBIERTA INTIA (VILLAVA)</t>
  </si>
  <si>
    <t>OBRAS</t>
  </si>
  <si>
    <t>Desmontaje de cubierta de composite</t>
  </si>
  <si>
    <t>Desmontaje de aleros</t>
  </si>
  <si>
    <t>Desmontaje de bajantes</t>
  </si>
  <si>
    <t>m</t>
  </si>
  <si>
    <t>DEMOLICIONES</t>
  </si>
  <si>
    <t>Desmontaje de canalón chapa</t>
  </si>
  <si>
    <t>Desmontaje de fachada de caseton de ascensor</t>
  </si>
  <si>
    <t>Desmontaje de cubierta de caseton de ascensor</t>
  </si>
  <si>
    <t>Desmontaje de equipos en cubierta</t>
  </si>
  <si>
    <t>Desmontaje de lucernario cubierta</t>
  </si>
  <si>
    <t>Desmontaje de remates cubierta</t>
  </si>
  <si>
    <t>Lámina de sacrificio</t>
  </si>
  <si>
    <t>CUBIERTAS</t>
  </si>
  <si>
    <t>Formación canalon lámina vista</t>
  </si>
  <si>
    <t>Formación peto perimetral.</t>
  </si>
  <si>
    <t>Cubierta. Acabado en grava.</t>
  </si>
  <si>
    <t>Cubierta con lámina vista PVC, para cubierta solar</t>
  </si>
  <si>
    <t>Cubierta con lámina vista PVC</t>
  </si>
  <si>
    <t>Aislamiento cubierta. panel poliestireno 120 mm</t>
  </si>
  <si>
    <t>Geotextil de 200 g/m2</t>
  </si>
  <si>
    <t>Formación de pendinetes homigón/mortero</t>
  </si>
  <si>
    <t>Formacion de soporte alero mediante panel exteriores</t>
  </si>
  <si>
    <t>HERRERÍA</t>
  </si>
  <si>
    <t>Beloque de chapa plegada acero galvanizado 2mm</t>
  </si>
  <si>
    <t>Remate albardilla composite</t>
  </si>
  <si>
    <t>Bandejas parte superior alero composite</t>
  </si>
  <si>
    <t>Bandejas techo inferior bajo alero composite</t>
  </si>
  <si>
    <t>Goteron alero remate chapa plegada</t>
  </si>
  <si>
    <t>Fachada caseton ascensor composite</t>
  </si>
  <si>
    <t>Albardilla casetón ascensor composite</t>
  </si>
  <si>
    <t>ml</t>
  </si>
  <si>
    <t>Revestimiento chimenea composite</t>
  </si>
  <si>
    <t>Canal chapa gavanizada</t>
  </si>
  <si>
    <t>Acero remates y apoyos lucernario</t>
  </si>
  <si>
    <t>kg</t>
  </si>
  <si>
    <t>Acero remates y apoyos en alero</t>
  </si>
  <si>
    <t>Remate lucernario</t>
  </si>
  <si>
    <t>Remate paramentos verticales</t>
  </si>
  <si>
    <t>VARIOS</t>
  </si>
  <si>
    <t>Anclaje lámina para fotovoltaica</t>
  </si>
  <si>
    <t>Gancho seguridad mantenimiento</t>
  </si>
  <si>
    <t>Cable Fiador para mantenimiento</t>
  </si>
  <si>
    <t>Cazoleta sifónica de desagüe de cubierta</t>
  </si>
  <si>
    <t>Desvío sumidero con ejecución agujero pasaforjados</t>
  </si>
  <si>
    <t>Rebosadero</t>
  </si>
  <si>
    <t>CARPINTERIA EXTERIOR</t>
  </si>
  <si>
    <t>Lucernario veranda</t>
  </si>
  <si>
    <t>Caraboya practicable acceso</t>
  </si>
  <si>
    <t>Proyectante motorizada en cubierta</t>
  </si>
  <si>
    <t>Instalación eléctrica motorización</t>
  </si>
  <si>
    <t xml:space="preserve"> SGG COOL-LITE XTREME 61/29 88.2 /14A/ 44.2</t>
  </si>
  <si>
    <t>SGG COOL-LITE XTREME 61/29 II 88.2 /14A/ 44.2</t>
  </si>
  <si>
    <t>ALBAÑILERÍA</t>
  </si>
  <si>
    <t>Formacion de soporte alero</t>
  </si>
  <si>
    <t>Apertura de roza en paramento vertical</t>
  </si>
  <si>
    <t>Trasdosado de cartón yeso fachada interior</t>
  </si>
  <si>
    <t>Falso techo de cartón yeso</t>
  </si>
  <si>
    <t>Reconstrucción de hueco de bajante int</t>
  </si>
  <si>
    <t>Desvío sumidero</t>
  </si>
  <si>
    <t>PINTURA</t>
  </si>
  <si>
    <t>Renovación pintura existente con pintura plástica</t>
  </si>
  <si>
    <t>Pintura plástica sobre trasdosado</t>
  </si>
  <si>
    <t>Pintura plástica sobre falso techo</t>
  </si>
  <si>
    <t>Pintura al silicato o plástica, s/SATE fachada</t>
  </si>
  <si>
    <t>Tratamiento acero aleros</t>
  </si>
  <si>
    <t>GESTION DE RESIDUOS</t>
  </si>
  <si>
    <t>Ensayos acústicos</t>
  </si>
  <si>
    <t>Prueba de Estanqueidad al agua en fachadas</t>
  </si>
  <si>
    <t>Prueba de Estanqueidad al agua en cubiertas</t>
  </si>
  <si>
    <t>Resumen Producción y Gestión de Residuos</t>
  </si>
  <si>
    <t>CONTROL DE CALIDAD</t>
  </si>
  <si>
    <t>(El precio unitario ofertado en Seguridad y salud no será inferior al  propuesto por INTIA: 6.840,00 €)</t>
  </si>
  <si>
    <t>Falso techo panel compacto inclinado</t>
  </si>
  <si>
    <t>Documentación de materiales</t>
  </si>
  <si>
    <t>Gastos Generales 10 %</t>
  </si>
  <si>
    <t>Beneficio industrial 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</si>
</sst>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protection locked="0"/>
    </xf>
    <xf numFmtId="0" fontId="2" fillId="0" borderId="11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1" fillId="2" borderId="13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Alignment="1" applyProtection="1">
      <alignment wrapText="1"/>
      <protection locked="0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5" xfId="0" applyFont="1" applyBorder="1" applyAlignment="1" applyProtection="1">
      <alignment horizontal="center" vertical="center"/>
      <protection locked="0"/>
    </xf>
    <xf numFmtId="0" fontId="2" fillId="0" borderId="26" xfId="0" applyFont="1" applyBorder="1" applyAlignment="1" applyProtection="1">
      <alignment horizontal="left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2" fontId="1" fillId="0" borderId="27" xfId="0" applyNumberFormat="1" applyFont="1" applyFill="1" applyBorder="1" applyAlignment="1" applyProtection="1">
      <alignment horizontal="center" vertical="center" wrapText="1"/>
    </xf>
    <xf numFmtId="0" fontId="6" fillId="0" borderId="25" xfId="0" applyFont="1" applyBorder="1" applyAlignment="1" applyProtection="1">
      <alignment horizontal="center" vertical="center" wrapText="1"/>
      <protection locked="0"/>
    </xf>
    <xf numFmtId="43" fontId="1" fillId="0" borderId="3" xfId="1" applyFont="1" applyFill="1" applyBorder="1" applyAlignment="1" applyProtection="1">
      <alignment horizontal="center" vertical="center" wrapText="1"/>
    </xf>
    <xf numFmtId="0" fontId="0" fillId="0" borderId="29" xfId="0" applyBorder="1" applyProtection="1">
      <protection locked="0"/>
    </xf>
    <xf numFmtId="2" fontId="2" fillId="0" borderId="31" xfId="0" applyNumberFormat="1" applyFont="1" applyBorder="1" applyAlignment="1" applyProtection="1">
      <alignment horizontal="center" vertical="center" wrapText="1"/>
    </xf>
    <xf numFmtId="2" fontId="2" fillId="0" borderId="32" xfId="0" applyNumberFormat="1" applyFont="1" applyBorder="1" applyAlignment="1" applyProtection="1">
      <alignment horizontal="center" vertical="center" wrapText="1"/>
    </xf>
    <xf numFmtId="2" fontId="2" fillId="0" borderId="32" xfId="0" applyNumberFormat="1" applyFont="1" applyBorder="1" applyAlignment="1" applyProtection="1">
      <alignment horizontal="center" vertical="center"/>
    </xf>
    <xf numFmtId="2" fontId="2" fillId="0" borderId="33" xfId="0" applyNumberFormat="1" applyFont="1" applyBorder="1" applyAlignment="1" applyProtection="1">
      <alignment horizontal="center" vertical="center" wrapText="1"/>
    </xf>
    <xf numFmtId="2" fontId="7" fillId="0" borderId="31" xfId="0" applyNumberFormat="1" applyFont="1" applyFill="1" applyBorder="1" applyAlignment="1" applyProtection="1">
      <alignment horizontal="center" vertical="center" wrapText="1"/>
    </xf>
    <xf numFmtId="2" fontId="2" fillId="0" borderId="35" xfId="0" applyNumberFormat="1" applyFont="1" applyBorder="1" applyAlignment="1" applyProtection="1">
      <alignment horizontal="center" vertical="center" wrapText="1"/>
    </xf>
    <xf numFmtId="2" fontId="2" fillId="0" borderId="36" xfId="0" applyNumberFormat="1" applyFont="1" applyBorder="1" applyAlignment="1" applyProtection="1">
      <alignment horizontal="center" vertical="center" wrapText="1"/>
    </xf>
    <xf numFmtId="2" fontId="2" fillId="0" borderId="37" xfId="0" applyNumberFormat="1" applyFont="1" applyBorder="1" applyAlignment="1" applyProtection="1">
      <alignment horizontal="center" vertical="center" wrapText="1"/>
    </xf>
    <xf numFmtId="2" fontId="2" fillId="0" borderId="38" xfId="0" applyNumberFormat="1" applyFont="1" applyBorder="1" applyAlignment="1" applyProtection="1">
      <alignment horizontal="center" vertical="center" wrapText="1"/>
    </xf>
    <xf numFmtId="2" fontId="2" fillId="0" borderId="33" xfId="0" applyNumberFormat="1" applyFont="1" applyBorder="1" applyAlignment="1" applyProtection="1">
      <alignment horizontal="center" vertical="center"/>
    </xf>
    <xf numFmtId="2" fontId="2" fillId="0" borderId="3" xfId="0" applyNumberFormat="1" applyFont="1" applyBorder="1" applyAlignment="1" applyProtection="1">
      <alignment horizontal="center" vertical="center" wrapText="1"/>
    </xf>
    <xf numFmtId="2" fontId="1" fillId="4" borderId="3" xfId="0" applyNumberFormat="1" applyFont="1" applyFill="1" applyBorder="1" applyAlignment="1" applyProtection="1">
      <alignment horizontal="center" vertical="center" wrapText="1"/>
    </xf>
    <xf numFmtId="2" fontId="1" fillId="0" borderId="40" xfId="0" applyNumberFormat="1" applyFont="1" applyFill="1" applyBorder="1" applyAlignment="1" applyProtection="1">
      <alignment horizontal="center" vertical="center" wrapText="1"/>
    </xf>
    <xf numFmtId="2" fontId="2" fillId="0" borderId="41" xfId="0" applyNumberFormat="1" applyFont="1" applyBorder="1" applyAlignment="1" applyProtection="1">
      <alignment horizontal="center" vertical="center" wrapText="1"/>
    </xf>
    <xf numFmtId="2" fontId="1" fillId="4" borderId="27" xfId="0" applyNumberFormat="1" applyFont="1" applyFill="1" applyBorder="1" applyAlignment="1" applyProtection="1">
      <alignment horizontal="center" vertical="center" wrapText="1"/>
    </xf>
    <xf numFmtId="2" fontId="1" fillId="4" borderId="9" xfId="0" applyNumberFormat="1" applyFont="1" applyFill="1" applyBorder="1" applyAlignment="1" applyProtection="1">
      <alignment horizontal="center" vertical="center" wrapText="1"/>
    </xf>
    <xf numFmtId="0" fontId="2" fillId="0" borderId="43" xfId="0" applyFont="1" applyFill="1" applyBorder="1" applyAlignment="1" applyProtection="1">
      <alignment horizontal="left" vertical="center" wrapText="1"/>
    </xf>
    <xf numFmtId="0" fontId="2" fillId="0" borderId="43" xfId="0" applyFont="1" applyFill="1" applyBorder="1" applyAlignment="1" applyProtection="1">
      <alignment horizontal="center" vertical="center" wrapText="1"/>
    </xf>
    <xf numFmtId="2" fontId="1" fillId="0" borderId="44" xfId="0" applyNumberFormat="1" applyFont="1" applyFill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 wrapText="1"/>
    </xf>
    <xf numFmtId="0" fontId="1" fillId="0" borderId="4" xfId="0" applyFont="1" applyBorder="1" applyAlignment="1" applyProtection="1">
      <alignment vertical="center" wrapText="1"/>
    </xf>
    <xf numFmtId="0" fontId="1" fillId="0" borderId="11" xfId="0" applyFont="1" applyFill="1" applyBorder="1" applyAlignment="1" applyProtection="1">
      <alignment vertical="center" wrapText="1"/>
    </xf>
    <xf numFmtId="0" fontId="1" fillId="0" borderId="43" xfId="0" applyFont="1" applyFill="1" applyBorder="1" applyAlignment="1" applyProtection="1">
      <alignment vertical="center" wrapText="1"/>
    </xf>
    <xf numFmtId="0" fontId="0" fillId="0" borderId="39" xfId="0" applyBorder="1" applyProtection="1">
      <protection locked="0"/>
    </xf>
    <xf numFmtId="0" fontId="0" fillId="0" borderId="39" xfId="0" applyBorder="1" applyAlignment="1" applyProtection="1">
      <alignment wrapText="1"/>
      <protection locked="0"/>
    </xf>
    <xf numFmtId="0" fontId="0" fillId="0" borderId="39" xfId="0" applyBorder="1" applyAlignment="1" applyProtection="1">
      <protection locked="0"/>
    </xf>
    <xf numFmtId="0" fontId="0" fillId="7" borderId="18" xfId="0" applyFont="1" applyFill="1" applyBorder="1" applyAlignment="1">
      <alignment vertical="center" wrapText="1"/>
    </xf>
    <xf numFmtId="0" fontId="2" fillId="7" borderId="19" xfId="0" applyFont="1" applyFill="1" applyBorder="1" applyAlignment="1" applyProtection="1">
      <alignment horizontal="center" vertical="center" wrapText="1"/>
    </xf>
    <xf numFmtId="43" fontId="2" fillId="7" borderId="19" xfId="1" applyFont="1" applyFill="1" applyBorder="1" applyAlignment="1" applyProtection="1">
      <alignment horizontal="center" vertical="center" wrapText="1"/>
    </xf>
    <xf numFmtId="2" fontId="2" fillId="7" borderId="19" xfId="0" applyNumberFormat="1" applyFont="1" applyFill="1" applyBorder="1" applyAlignment="1" applyProtection="1">
      <alignment horizontal="center" vertical="center" wrapText="1"/>
    </xf>
    <xf numFmtId="0" fontId="0" fillId="7" borderId="17" xfId="0" applyFont="1" applyFill="1" applyBorder="1" applyAlignment="1">
      <alignment vertical="center" wrapText="1"/>
    </xf>
    <xf numFmtId="0" fontId="2" fillId="7" borderId="16" xfId="0" applyFont="1" applyFill="1" applyBorder="1" applyAlignment="1" applyProtection="1">
      <alignment horizontal="center" vertical="center" wrapText="1"/>
    </xf>
    <xf numFmtId="43" fontId="2" fillId="7" borderId="16" xfId="1" applyFont="1" applyFill="1" applyBorder="1" applyAlignment="1" applyProtection="1">
      <alignment horizontal="center" vertical="center" wrapText="1"/>
    </xf>
    <xf numFmtId="2" fontId="2" fillId="7" borderId="16" xfId="0" applyNumberFormat="1" applyFont="1" applyFill="1" applyBorder="1" applyAlignment="1" applyProtection="1">
      <alignment horizontal="center" vertical="center" wrapText="1"/>
    </xf>
    <xf numFmtId="0" fontId="0" fillId="7" borderId="46" xfId="0" applyFont="1" applyFill="1" applyBorder="1" applyAlignment="1">
      <alignment vertical="center" wrapText="1"/>
    </xf>
    <xf numFmtId="0" fontId="2" fillId="7" borderId="21" xfId="0" applyFont="1" applyFill="1" applyBorder="1" applyAlignment="1" applyProtection="1">
      <alignment horizontal="center" vertical="center" wrapText="1"/>
    </xf>
    <xf numFmtId="43" fontId="2" fillId="7" borderId="21" xfId="1" applyFont="1" applyFill="1" applyBorder="1" applyAlignment="1" applyProtection="1">
      <alignment horizontal="center" vertical="center" wrapText="1"/>
    </xf>
    <xf numFmtId="2" fontId="2" fillId="7" borderId="21" xfId="0" applyNumberFormat="1" applyFont="1" applyFill="1" applyBorder="1" applyAlignment="1" applyProtection="1">
      <alignment horizontal="center" vertical="center" wrapText="1"/>
    </xf>
    <xf numFmtId="0" fontId="0" fillId="7" borderId="47" xfId="0" applyFont="1" applyFill="1" applyBorder="1" applyAlignment="1">
      <alignment vertical="center" wrapText="1"/>
    </xf>
    <xf numFmtId="0" fontId="0" fillId="7" borderId="17" xfId="0" applyFont="1" applyFill="1" applyBorder="1" applyAlignment="1">
      <alignment vertical="center"/>
    </xf>
    <xf numFmtId="0" fontId="2" fillId="7" borderId="16" xfId="0" applyFont="1" applyFill="1" applyBorder="1" applyAlignment="1" applyProtection="1">
      <alignment horizontal="center" vertical="center"/>
    </xf>
    <xf numFmtId="43" fontId="2" fillId="7" borderId="16" xfId="1" applyFont="1" applyFill="1" applyBorder="1" applyAlignment="1" applyProtection="1">
      <alignment horizontal="center" vertical="center"/>
    </xf>
    <xf numFmtId="2" fontId="2" fillId="7" borderId="16" xfId="0" applyNumberFormat="1" applyFont="1" applyFill="1" applyBorder="1" applyAlignment="1" applyProtection="1">
      <alignment horizontal="center" vertical="center"/>
    </xf>
    <xf numFmtId="0" fontId="0" fillId="7" borderId="14" xfId="0" applyFont="1" applyFill="1" applyBorder="1" applyAlignment="1">
      <alignment vertical="center" wrapText="1"/>
    </xf>
    <xf numFmtId="0" fontId="2" fillId="7" borderId="20" xfId="0" applyFont="1" applyFill="1" applyBorder="1" applyAlignment="1" applyProtection="1">
      <alignment horizontal="center" vertical="center" wrapText="1"/>
    </xf>
    <xf numFmtId="43" fontId="2" fillId="7" borderId="20" xfId="1" applyFont="1" applyFill="1" applyBorder="1" applyAlignment="1" applyProtection="1">
      <alignment horizontal="center" vertical="center" wrapText="1"/>
    </xf>
    <xf numFmtId="2" fontId="2" fillId="7" borderId="20" xfId="0" applyNumberFormat="1" applyFont="1" applyFill="1" applyBorder="1" applyAlignment="1" applyProtection="1">
      <alignment horizontal="center" vertical="center" wrapText="1"/>
    </xf>
    <xf numFmtId="0" fontId="2" fillId="7" borderId="22" xfId="0" applyFont="1" applyFill="1" applyBorder="1" applyAlignment="1" applyProtection="1">
      <alignment horizontal="center" vertical="center" wrapText="1"/>
    </xf>
    <xf numFmtId="0" fontId="0" fillId="7" borderId="23" xfId="0" applyFont="1" applyFill="1" applyBorder="1" applyAlignment="1">
      <alignment vertical="center" wrapText="1"/>
    </xf>
    <xf numFmtId="43" fontId="2" fillId="7" borderId="22" xfId="1" applyFont="1" applyFill="1" applyBorder="1" applyAlignment="1" applyProtection="1">
      <alignment horizontal="center" vertical="center" wrapText="1"/>
    </xf>
    <xf numFmtId="2" fontId="2" fillId="7" borderId="22" xfId="0" applyNumberFormat="1" applyFont="1" applyFill="1" applyBorder="1" applyAlignment="1" applyProtection="1">
      <alignment horizontal="center" vertical="center" wrapText="1"/>
    </xf>
    <xf numFmtId="0" fontId="0" fillId="7" borderId="24" xfId="0" applyFont="1" applyFill="1" applyBorder="1" applyAlignment="1">
      <alignment vertical="center"/>
    </xf>
    <xf numFmtId="0" fontId="2" fillId="7" borderId="25" xfId="0" applyFont="1" applyFill="1" applyBorder="1" applyAlignment="1" applyProtection="1">
      <alignment horizontal="center" vertical="center"/>
    </xf>
    <xf numFmtId="43" fontId="2" fillId="7" borderId="25" xfId="1" applyFont="1" applyFill="1" applyBorder="1" applyAlignment="1" applyProtection="1">
      <alignment horizontal="center" vertical="center"/>
    </xf>
    <xf numFmtId="2" fontId="2" fillId="7" borderId="25" xfId="0" applyNumberFormat="1" applyFont="1" applyFill="1" applyBorder="1" applyAlignment="1" applyProtection="1">
      <alignment horizontal="center" vertical="center"/>
    </xf>
    <xf numFmtId="0" fontId="0" fillId="7" borderId="24" xfId="0" applyFont="1" applyFill="1" applyBorder="1" applyAlignment="1">
      <alignment vertical="center" wrapText="1"/>
    </xf>
    <xf numFmtId="0" fontId="2" fillId="7" borderId="25" xfId="0" applyFont="1" applyFill="1" applyBorder="1" applyAlignment="1" applyProtection="1">
      <alignment horizontal="center" vertical="center" wrapText="1"/>
    </xf>
    <xf numFmtId="43" fontId="2" fillId="7" borderId="25" xfId="1" applyFont="1" applyFill="1" applyBorder="1" applyAlignment="1" applyProtection="1">
      <alignment horizontal="center" vertical="center" wrapText="1"/>
    </xf>
    <xf numFmtId="2" fontId="2" fillId="7" borderId="25" xfId="0" applyNumberFormat="1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0" fillId="7" borderId="1" xfId="0" applyFill="1" applyBorder="1" applyAlignment="1">
      <alignment vertical="center"/>
    </xf>
    <xf numFmtId="0" fontId="2" fillId="7" borderId="10" xfId="0" applyFont="1" applyFill="1" applyBorder="1" applyAlignment="1" applyProtection="1">
      <alignment horizontal="center" vertical="center" wrapText="1"/>
    </xf>
    <xf numFmtId="0" fontId="2" fillId="7" borderId="1" xfId="0" applyFont="1" applyFill="1" applyBorder="1" applyAlignment="1" applyProtection="1">
      <alignment horizontal="center" vertical="center" wrapText="1"/>
    </xf>
    <xf numFmtId="43" fontId="2" fillId="7" borderId="1" xfId="1" applyFont="1" applyFill="1" applyBorder="1" applyAlignment="1" applyProtection="1">
      <alignment horizontal="center" vertical="center" wrapText="1"/>
    </xf>
    <xf numFmtId="43" fontId="2" fillId="7" borderId="8" xfId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9" borderId="4" xfId="0" applyFont="1" applyFill="1" applyBorder="1" applyAlignment="1" applyProtection="1">
      <alignment vertical="center" wrapText="1"/>
    </xf>
    <xf numFmtId="0" fontId="2" fillId="9" borderId="4" xfId="0" applyFont="1" applyFill="1" applyBorder="1" applyAlignment="1" applyProtection="1">
      <alignment horizontal="left" vertical="center" wrapText="1"/>
    </xf>
    <xf numFmtId="0" fontId="2" fillId="9" borderId="4" xfId="0" applyFont="1" applyFill="1" applyBorder="1" applyAlignment="1" applyProtection="1">
      <alignment horizontal="center" vertical="center" wrapText="1"/>
    </xf>
    <xf numFmtId="43" fontId="1" fillId="9" borderId="3" xfId="1" applyFont="1" applyFill="1" applyBorder="1" applyAlignment="1" applyProtection="1">
      <alignment horizontal="center" vertical="center" wrapText="1"/>
    </xf>
    <xf numFmtId="0" fontId="1" fillId="9" borderId="42" xfId="0" applyFont="1" applyFill="1" applyBorder="1" applyAlignment="1" applyProtection="1">
      <alignment vertical="center" wrapText="1"/>
    </xf>
    <xf numFmtId="0" fontId="2" fillId="9" borderId="42" xfId="0" applyFont="1" applyFill="1" applyBorder="1" applyAlignment="1" applyProtection="1">
      <alignment horizontal="left" vertical="center" wrapText="1"/>
    </xf>
    <xf numFmtId="0" fontId="2" fillId="9" borderId="42" xfId="0" applyFont="1" applyFill="1" applyBorder="1" applyAlignment="1" applyProtection="1">
      <alignment horizontal="center" vertical="center" wrapText="1"/>
    </xf>
    <xf numFmtId="43" fontId="1" fillId="9" borderId="9" xfId="1" applyFont="1" applyFill="1" applyBorder="1" applyAlignment="1" applyProtection="1">
      <alignment horizontal="center" vertical="center" wrapText="1"/>
    </xf>
    <xf numFmtId="43" fontId="0" fillId="0" borderId="0" xfId="1" applyFont="1" applyAlignment="1" applyProtection="1">
      <alignment wrapText="1"/>
      <protection locked="0"/>
    </xf>
    <xf numFmtId="43" fontId="0" fillId="0" borderId="0" xfId="1" applyFont="1" applyProtection="1">
      <protection locked="0"/>
    </xf>
    <xf numFmtId="2" fontId="2" fillId="7" borderId="16" xfId="0" applyNumberFormat="1" applyFont="1" applyFill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left"/>
      <protection locked="0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5" borderId="8" xfId="0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0" fillId="6" borderId="28" xfId="0" applyFont="1" applyFill="1" applyBorder="1" applyAlignment="1" applyProtection="1">
      <alignment horizontal="center" vertical="center" wrapText="1"/>
    </xf>
    <xf numFmtId="0" fontId="11" fillId="6" borderId="28" xfId="0" applyFont="1" applyFill="1" applyBorder="1" applyProtection="1"/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0" xfId="0" applyFont="1" applyFill="1" applyBorder="1" applyAlignment="1" applyProtection="1">
      <alignment horizontal="center" vertical="center" wrapText="1"/>
    </xf>
    <xf numFmtId="0" fontId="0" fillId="0" borderId="6" xfId="0" applyBorder="1" applyProtection="1"/>
    <xf numFmtId="0" fontId="0" fillId="0" borderId="8" xfId="0" applyBorder="1" applyProtection="1"/>
    <xf numFmtId="0" fontId="1" fillId="3" borderId="5" xfId="0" applyFont="1" applyFill="1" applyBorder="1" applyAlignment="1" applyProtection="1">
      <alignment horizontal="center" vertical="center" wrapText="1"/>
    </xf>
    <xf numFmtId="0" fontId="1" fillId="8" borderId="6" xfId="0" applyFont="1" applyFill="1" applyBorder="1" applyAlignment="1" applyProtection="1">
      <alignment horizontal="center" vertical="center" wrapText="1"/>
    </xf>
    <xf numFmtId="0" fontId="1" fillId="8" borderId="8" xfId="0" applyFont="1" applyFill="1" applyBorder="1" applyAlignment="1" applyProtection="1">
      <alignment horizontal="center" vertical="center" wrapText="1"/>
    </xf>
    <xf numFmtId="0" fontId="1" fillId="8" borderId="7" xfId="0" applyFont="1" applyFill="1" applyBorder="1" applyAlignment="1" applyProtection="1">
      <alignment horizontal="center" vertical="center" wrapText="1"/>
    </xf>
    <xf numFmtId="0" fontId="1" fillId="8" borderId="34" xfId="0" applyFont="1" applyFill="1" applyBorder="1" applyAlignment="1" applyProtection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 wrapText="1"/>
    </xf>
    <xf numFmtId="0" fontId="0" fillId="8" borderId="8" xfId="0" applyFont="1" applyFill="1" applyBorder="1" applyAlignment="1">
      <alignment horizontal="center" vertical="center" wrapText="1"/>
    </xf>
    <xf numFmtId="2" fontId="1" fillId="0" borderId="43" xfId="0" applyNumberFormat="1" applyFont="1" applyFill="1" applyBorder="1" applyAlignment="1" applyProtection="1">
      <alignment horizontal="center" vertical="center" wrapText="1"/>
    </xf>
    <xf numFmtId="0" fontId="1" fillId="9" borderId="48" xfId="0" applyFont="1" applyFill="1" applyBorder="1" applyAlignment="1" applyProtection="1">
      <alignment horizontal="center" vertical="center" wrapText="1"/>
    </xf>
    <xf numFmtId="0" fontId="1" fillId="9" borderId="49" xfId="0" applyFont="1" applyFill="1" applyBorder="1" applyAlignment="1" applyProtection="1">
      <alignment horizontal="center" vertical="center" wrapText="1"/>
    </xf>
    <xf numFmtId="0" fontId="1" fillId="9" borderId="50" xfId="0" applyFont="1" applyFill="1" applyBorder="1" applyAlignment="1" applyProtection="1">
      <alignment horizontal="center" vertical="center" wrapText="1"/>
    </xf>
    <xf numFmtId="0" fontId="1" fillId="9" borderId="51" xfId="0" applyFont="1" applyFill="1" applyBorder="1" applyAlignment="1" applyProtection="1">
      <alignment horizontal="center" vertical="center" wrapText="1"/>
    </xf>
    <xf numFmtId="0" fontId="1" fillId="9" borderId="52" xfId="0" applyFont="1" applyFill="1" applyBorder="1" applyAlignment="1" applyProtection="1">
      <alignment horizontal="center" vertical="center" wrapText="1"/>
    </xf>
    <xf numFmtId="0" fontId="1" fillId="9" borderId="53" xfId="0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8"/>
  <sheetViews>
    <sheetView tabSelected="1" topLeftCell="A64" zoomScaleNormal="100" workbookViewId="0">
      <selection activeCell="J76" sqref="J76"/>
    </sheetView>
  </sheetViews>
  <sheetFormatPr baseColWidth="10" defaultRowHeight="15" x14ac:dyDescent="0.25"/>
  <cols>
    <col min="1" max="1" width="11.42578125" style="1"/>
    <col min="2" max="2" width="41.42578125" style="2" customWidth="1"/>
    <col min="3" max="3" width="13.85546875" style="2" customWidth="1"/>
    <col min="4" max="4" width="11.42578125" style="2"/>
    <col min="5" max="5" width="13" style="2" customWidth="1"/>
    <col min="6" max="6" width="10.85546875" style="2" customWidth="1"/>
    <col min="7" max="7" width="11.42578125" style="2"/>
    <col min="8" max="8" width="11.5703125" style="2" bestFit="1" customWidth="1"/>
    <col min="9" max="9" width="37.28515625" style="1" customWidth="1"/>
    <col min="10" max="16384" width="11.42578125" style="1"/>
  </cols>
  <sheetData>
    <row r="1" spans="1:10" ht="15.75" thickBot="1" x14ac:dyDescent="0.3"/>
    <row r="2" spans="1:10" ht="33" customHeight="1" thickTop="1" thickBot="1" x14ac:dyDescent="0.4">
      <c r="A2" s="54"/>
      <c r="B2" s="116" t="s">
        <v>23</v>
      </c>
      <c r="C2" s="117"/>
      <c r="D2" s="117"/>
      <c r="E2" s="117"/>
      <c r="F2" s="117"/>
      <c r="G2" s="117"/>
      <c r="H2" s="117"/>
      <c r="I2" s="30"/>
    </row>
    <row r="3" spans="1:10" ht="16.5" customHeight="1" thickTop="1" thickBot="1" x14ac:dyDescent="0.3">
      <c r="A3" s="54"/>
      <c r="B3" s="118" t="s">
        <v>24</v>
      </c>
      <c r="C3" s="118"/>
      <c r="D3" s="118"/>
      <c r="E3" s="118"/>
      <c r="F3" s="118"/>
      <c r="G3" s="118"/>
      <c r="H3" s="119"/>
    </row>
    <row r="4" spans="1:10" ht="33.75" customHeight="1" thickBot="1" x14ac:dyDescent="0.3">
      <c r="A4" s="54"/>
      <c r="B4" s="112" t="s">
        <v>0</v>
      </c>
      <c r="C4" s="120"/>
      <c r="D4" s="120"/>
      <c r="E4" s="120"/>
      <c r="F4" s="121"/>
      <c r="G4" s="122" t="s">
        <v>1</v>
      </c>
      <c r="H4" s="120"/>
      <c r="I4" s="30"/>
    </row>
    <row r="5" spans="1:10" ht="43.5" thickBot="1" x14ac:dyDescent="0.3">
      <c r="A5" s="54"/>
      <c r="B5" s="13" t="s">
        <v>5</v>
      </c>
      <c r="C5" s="13" t="s">
        <v>6</v>
      </c>
      <c r="D5" s="14" t="s">
        <v>9</v>
      </c>
      <c r="E5" s="14" t="s">
        <v>13</v>
      </c>
      <c r="F5" s="15" t="s">
        <v>4</v>
      </c>
      <c r="G5" s="90" t="s">
        <v>14</v>
      </c>
      <c r="H5" s="91" t="s">
        <v>2</v>
      </c>
      <c r="I5" s="30"/>
    </row>
    <row r="6" spans="1:10" ht="15.75" thickBot="1" x14ac:dyDescent="0.3">
      <c r="A6" s="54"/>
      <c r="B6" s="123" t="s">
        <v>29</v>
      </c>
      <c r="C6" s="123"/>
      <c r="D6" s="123"/>
      <c r="E6" s="123"/>
      <c r="F6" s="123"/>
      <c r="G6" s="123"/>
      <c r="H6" s="124"/>
    </row>
    <row r="7" spans="1:10" x14ac:dyDescent="0.25">
      <c r="A7" s="54"/>
      <c r="B7" s="57" t="s">
        <v>25</v>
      </c>
      <c r="C7" s="58" t="s">
        <v>7</v>
      </c>
      <c r="D7" s="59">
        <v>433.07</v>
      </c>
      <c r="E7" s="60">
        <v>10.3</v>
      </c>
      <c r="F7" s="60">
        <f>+D7*E7</f>
        <v>4460.6210000000001</v>
      </c>
      <c r="G7" s="17"/>
      <c r="H7" s="35">
        <f>+D7*G7</f>
        <v>0</v>
      </c>
    </row>
    <row r="8" spans="1:10" s="12" customFormat="1" x14ac:dyDescent="0.25">
      <c r="A8" s="56"/>
      <c r="B8" s="61" t="s">
        <v>26</v>
      </c>
      <c r="C8" s="62" t="s">
        <v>7</v>
      </c>
      <c r="D8" s="63">
        <v>96.48</v>
      </c>
      <c r="E8" s="64">
        <v>10.35</v>
      </c>
      <c r="F8" s="64">
        <f t="shared" ref="F8:F75" si="0">+D8*E8</f>
        <v>998.56799999999998</v>
      </c>
      <c r="G8" s="16"/>
      <c r="H8" s="32">
        <f>+D8*G8</f>
        <v>0</v>
      </c>
    </row>
    <row r="9" spans="1:10" x14ac:dyDescent="0.25">
      <c r="A9" s="54"/>
      <c r="B9" s="61" t="s">
        <v>27</v>
      </c>
      <c r="C9" s="62" t="s">
        <v>28</v>
      </c>
      <c r="D9" s="63">
        <v>31.5</v>
      </c>
      <c r="E9" s="64">
        <v>6.5</v>
      </c>
      <c r="F9" s="64">
        <f t="shared" si="0"/>
        <v>204.75</v>
      </c>
      <c r="G9" s="16"/>
      <c r="H9" s="32">
        <f t="shared" ref="H9:H75" si="1">+D9*G9</f>
        <v>0</v>
      </c>
    </row>
    <row r="10" spans="1:10" x14ac:dyDescent="0.25">
      <c r="A10" s="54"/>
      <c r="B10" s="61" t="s">
        <v>30</v>
      </c>
      <c r="C10" s="62" t="s">
        <v>28</v>
      </c>
      <c r="D10" s="63">
        <v>72</v>
      </c>
      <c r="E10" s="64">
        <v>8.9</v>
      </c>
      <c r="F10" s="64">
        <f t="shared" ref="F10" si="2">+D10*E10</f>
        <v>640.80000000000007</v>
      </c>
      <c r="G10" s="16"/>
      <c r="H10" s="32">
        <f t="shared" ref="H10" si="3">+D10*G10</f>
        <v>0</v>
      </c>
    </row>
    <row r="11" spans="1:10" s="2" customFormat="1" ht="30" x14ac:dyDescent="0.25">
      <c r="A11" s="55"/>
      <c r="B11" s="61" t="s">
        <v>31</v>
      </c>
      <c r="C11" s="62" t="s">
        <v>7</v>
      </c>
      <c r="D11" s="63">
        <v>48</v>
      </c>
      <c r="E11" s="64">
        <v>13.5</v>
      </c>
      <c r="F11" s="64">
        <f t="shared" ref="F11" si="4">+D11*E11</f>
        <v>648</v>
      </c>
      <c r="G11" s="16"/>
      <c r="H11" s="32">
        <f t="shared" ref="H11" si="5">+D11*G11</f>
        <v>0</v>
      </c>
    </row>
    <row r="12" spans="1:10" s="2" customFormat="1" ht="30" x14ac:dyDescent="0.25">
      <c r="A12" s="55"/>
      <c r="B12" s="61" t="s">
        <v>32</v>
      </c>
      <c r="C12" s="62" t="s">
        <v>7</v>
      </c>
      <c r="D12" s="63">
        <v>17.600000000000001</v>
      </c>
      <c r="E12" s="64">
        <v>21.5</v>
      </c>
      <c r="F12" s="64">
        <f t="shared" ref="F12:F13" si="6">+D12*E12</f>
        <v>378.40000000000003</v>
      </c>
      <c r="G12" s="16"/>
      <c r="H12" s="32">
        <f t="shared" ref="H12" si="7">+D12*G12</f>
        <v>0</v>
      </c>
    </row>
    <row r="13" spans="1:10" s="2" customFormat="1" x14ac:dyDescent="0.25">
      <c r="A13" s="55"/>
      <c r="B13" s="61" t="s">
        <v>33</v>
      </c>
      <c r="C13" s="62" t="s">
        <v>8</v>
      </c>
      <c r="D13" s="63">
        <v>5</v>
      </c>
      <c r="E13" s="64">
        <v>120</v>
      </c>
      <c r="F13" s="64">
        <f t="shared" si="6"/>
        <v>600</v>
      </c>
      <c r="G13" s="16"/>
      <c r="H13" s="32">
        <f t="shared" ref="H13" si="8">+D13*G13</f>
        <v>0</v>
      </c>
    </row>
    <row r="14" spans="1:10" s="2" customFormat="1" x14ac:dyDescent="0.25">
      <c r="A14" s="55"/>
      <c r="B14" s="61" t="s">
        <v>34</v>
      </c>
      <c r="C14" s="62" t="s">
        <v>7</v>
      </c>
      <c r="D14" s="63">
        <v>120.49</v>
      </c>
      <c r="E14" s="64">
        <v>41.3</v>
      </c>
      <c r="F14" s="64">
        <f t="shared" ref="F14" si="9">+D14*E14</f>
        <v>4976.2369999999992</v>
      </c>
      <c r="G14" s="16"/>
      <c r="H14" s="32">
        <f t="shared" ref="H14" si="10">+D14*G14</f>
        <v>0</v>
      </c>
    </row>
    <row r="15" spans="1:10" s="2" customFormat="1" x14ac:dyDescent="0.25">
      <c r="A15" s="55"/>
      <c r="B15" s="61" t="s">
        <v>35</v>
      </c>
      <c r="C15" s="62" t="s">
        <v>28</v>
      </c>
      <c r="D15" s="63">
        <v>124.1</v>
      </c>
      <c r="E15" s="64">
        <v>10.9</v>
      </c>
      <c r="F15" s="64">
        <f t="shared" ref="F15" si="11">+D15*E15</f>
        <v>1352.69</v>
      </c>
      <c r="G15" s="16"/>
      <c r="H15" s="32">
        <f t="shared" ref="H15" si="12">+D15*G15</f>
        <v>0</v>
      </c>
    </row>
    <row r="16" spans="1:10" s="2" customFormat="1" ht="15.75" thickBot="1" x14ac:dyDescent="0.3">
      <c r="A16" s="55"/>
      <c r="B16" s="61" t="s">
        <v>36</v>
      </c>
      <c r="C16" s="62" t="s">
        <v>7</v>
      </c>
      <c r="D16" s="63">
        <v>433.07</v>
      </c>
      <c r="E16" s="64">
        <v>21.5</v>
      </c>
      <c r="F16" s="64">
        <f t="shared" ref="F16" si="13">+D16*E16</f>
        <v>9311.0049999999992</v>
      </c>
      <c r="G16" s="16"/>
      <c r="H16" s="34">
        <f t="shared" ref="H16" si="14">+D16*G16</f>
        <v>0</v>
      </c>
      <c r="I16" s="107"/>
      <c r="J16" s="18"/>
    </row>
    <row r="17" spans="1:10" s="2" customFormat="1" ht="15.75" thickBot="1" x14ac:dyDescent="0.3">
      <c r="A17" s="55"/>
      <c r="B17" s="123" t="s">
        <v>37</v>
      </c>
      <c r="C17" s="123"/>
      <c r="D17" s="123"/>
      <c r="E17" s="123"/>
      <c r="F17" s="123"/>
      <c r="G17" s="123"/>
      <c r="H17" s="124"/>
      <c r="J17" s="18"/>
    </row>
    <row r="18" spans="1:10" x14ac:dyDescent="0.25">
      <c r="A18" s="54"/>
      <c r="B18" s="65" t="s">
        <v>38</v>
      </c>
      <c r="C18" s="66" t="s">
        <v>28</v>
      </c>
      <c r="D18" s="67">
        <v>66</v>
      </c>
      <c r="E18" s="68">
        <v>41.5</v>
      </c>
      <c r="F18" s="68">
        <f t="shared" si="0"/>
        <v>2739</v>
      </c>
      <c r="G18" s="22"/>
      <c r="H18" s="36">
        <f t="shared" si="1"/>
        <v>0</v>
      </c>
    </row>
    <row r="19" spans="1:10" x14ac:dyDescent="0.25">
      <c r="A19" s="54"/>
      <c r="B19" s="69" t="s">
        <v>39</v>
      </c>
      <c r="C19" s="62" t="s">
        <v>28</v>
      </c>
      <c r="D19" s="63">
        <v>28.38</v>
      </c>
      <c r="E19" s="64">
        <v>54.6</v>
      </c>
      <c r="F19" s="64">
        <f t="shared" si="0"/>
        <v>1549.548</v>
      </c>
      <c r="G19" s="16"/>
      <c r="H19" s="32">
        <f t="shared" si="1"/>
        <v>0</v>
      </c>
    </row>
    <row r="20" spans="1:10" x14ac:dyDescent="0.25">
      <c r="A20" s="54"/>
      <c r="B20" s="61" t="s">
        <v>40</v>
      </c>
      <c r="C20" s="62" t="s">
        <v>7</v>
      </c>
      <c r="D20" s="63">
        <v>17.600000000000001</v>
      </c>
      <c r="E20" s="64">
        <v>72.3</v>
      </c>
      <c r="F20" s="64">
        <f t="shared" si="0"/>
        <v>1272.48</v>
      </c>
      <c r="G20" s="16"/>
      <c r="H20" s="32">
        <f t="shared" si="1"/>
        <v>0</v>
      </c>
    </row>
    <row r="21" spans="1:10" ht="30" x14ac:dyDescent="0.25">
      <c r="A21" s="54"/>
      <c r="B21" s="61" t="s">
        <v>41</v>
      </c>
      <c r="C21" s="62" t="s">
        <v>7</v>
      </c>
      <c r="D21" s="63">
        <v>529.54999999999995</v>
      </c>
      <c r="E21" s="64">
        <v>65.5</v>
      </c>
      <c r="F21" s="64">
        <f t="shared" ref="F21:F22" si="15">+D21*E21</f>
        <v>34685.524999999994</v>
      </c>
      <c r="G21" s="16"/>
      <c r="H21" s="32">
        <f t="shared" ref="H21:H22" si="16">+D21*G21</f>
        <v>0</v>
      </c>
    </row>
    <row r="22" spans="1:10" x14ac:dyDescent="0.25">
      <c r="A22" s="54"/>
      <c r="B22" s="61" t="s">
        <v>42</v>
      </c>
      <c r="C22" s="62" t="s">
        <v>7</v>
      </c>
      <c r="D22" s="63">
        <v>96.48</v>
      </c>
      <c r="E22" s="64">
        <v>38</v>
      </c>
      <c r="F22" s="64">
        <f t="shared" si="15"/>
        <v>3666.2400000000002</v>
      </c>
      <c r="G22" s="16"/>
      <c r="H22" s="32">
        <f t="shared" si="16"/>
        <v>0</v>
      </c>
    </row>
    <row r="23" spans="1:10" ht="30" x14ac:dyDescent="0.25">
      <c r="A23" s="54"/>
      <c r="B23" s="61" t="s">
        <v>43</v>
      </c>
      <c r="C23" s="62" t="s">
        <v>7</v>
      </c>
      <c r="D23" s="63">
        <v>529.54999999999995</v>
      </c>
      <c r="E23" s="64">
        <v>21.5</v>
      </c>
      <c r="F23" s="64">
        <f t="shared" ref="F23:F25" si="17">+D23*E23</f>
        <v>11385.324999999999</v>
      </c>
      <c r="G23" s="16"/>
      <c r="H23" s="32">
        <f t="shared" ref="H23:H25" si="18">+D23*G23</f>
        <v>0</v>
      </c>
    </row>
    <row r="24" spans="1:10" x14ac:dyDescent="0.25">
      <c r="A24" s="54"/>
      <c r="B24" s="61" t="s">
        <v>44</v>
      </c>
      <c r="C24" s="62" t="s">
        <v>7</v>
      </c>
      <c r="D24" s="63">
        <v>529.54999999999995</v>
      </c>
      <c r="E24" s="64">
        <v>2.6</v>
      </c>
      <c r="F24" s="64">
        <f t="shared" si="17"/>
        <v>1376.83</v>
      </c>
      <c r="G24" s="16"/>
      <c r="H24" s="32">
        <f t="shared" si="18"/>
        <v>0</v>
      </c>
    </row>
    <row r="25" spans="1:10" s="12" customFormat="1" x14ac:dyDescent="0.25">
      <c r="A25" s="56"/>
      <c r="B25" s="70" t="s">
        <v>45</v>
      </c>
      <c r="C25" s="71" t="s">
        <v>7</v>
      </c>
      <c r="D25" s="72">
        <v>529.54999999999995</v>
      </c>
      <c r="E25" s="73">
        <v>7.8</v>
      </c>
      <c r="F25" s="73">
        <f t="shared" si="17"/>
        <v>4130.49</v>
      </c>
      <c r="G25" s="20"/>
      <c r="H25" s="33">
        <f t="shared" si="18"/>
        <v>0</v>
      </c>
    </row>
    <row r="26" spans="1:10" s="2" customFormat="1" ht="30.75" thickBot="1" x14ac:dyDescent="0.3">
      <c r="A26" s="55"/>
      <c r="B26" s="61" t="s">
        <v>46</v>
      </c>
      <c r="C26" s="62" t="s">
        <v>28</v>
      </c>
      <c r="D26" s="63">
        <v>114.75</v>
      </c>
      <c r="E26" s="64">
        <v>142.30000000000001</v>
      </c>
      <c r="F26" s="64">
        <f t="shared" ref="F26" si="19">+D26*E26</f>
        <v>16328.925000000001</v>
      </c>
      <c r="G26" s="16"/>
      <c r="H26" s="34">
        <f t="shared" ref="H26" si="20">+D26*G26</f>
        <v>0</v>
      </c>
    </row>
    <row r="27" spans="1:10" s="2" customFormat="1" ht="15.75" thickBot="1" x14ac:dyDescent="0.3">
      <c r="A27" s="55"/>
      <c r="B27" s="123" t="s">
        <v>47</v>
      </c>
      <c r="C27" s="123"/>
      <c r="D27" s="123"/>
      <c r="E27" s="123"/>
      <c r="F27" s="123"/>
      <c r="G27" s="123"/>
      <c r="H27" s="124"/>
      <c r="I27" s="107"/>
    </row>
    <row r="28" spans="1:10" ht="30" x14ac:dyDescent="0.25">
      <c r="A28" s="54"/>
      <c r="B28" s="74" t="s">
        <v>48</v>
      </c>
      <c r="C28" s="75" t="s">
        <v>28</v>
      </c>
      <c r="D28" s="76">
        <v>96</v>
      </c>
      <c r="E28" s="77">
        <v>20</v>
      </c>
      <c r="F28" s="77">
        <f t="shared" ref="F28" si="21">+D28*E28</f>
        <v>1920</v>
      </c>
      <c r="G28" s="19"/>
      <c r="H28" s="31">
        <f t="shared" ref="H28" si="22">+D28*G28</f>
        <v>0</v>
      </c>
    </row>
    <row r="29" spans="1:10" x14ac:dyDescent="0.25">
      <c r="A29" s="54"/>
      <c r="B29" s="61" t="s">
        <v>49</v>
      </c>
      <c r="C29" s="62" t="s">
        <v>28</v>
      </c>
      <c r="D29" s="63">
        <v>63</v>
      </c>
      <c r="E29" s="64">
        <v>84.3</v>
      </c>
      <c r="F29" s="64">
        <f t="shared" si="0"/>
        <v>5310.9</v>
      </c>
      <c r="G29" s="16"/>
      <c r="H29" s="32">
        <f t="shared" si="1"/>
        <v>0</v>
      </c>
    </row>
    <row r="30" spans="1:10" x14ac:dyDescent="0.25">
      <c r="A30" s="54"/>
      <c r="B30" s="61" t="s">
        <v>50</v>
      </c>
      <c r="C30" s="62" t="s">
        <v>7</v>
      </c>
      <c r="D30" s="63">
        <v>120.49</v>
      </c>
      <c r="E30" s="64">
        <v>184.3</v>
      </c>
      <c r="F30" s="64">
        <f t="shared" si="0"/>
        <v>22206.307000000001</v>
      </c>
      <c r="G30" s="16"/>
      <c r="H30" s="32">
        <f t="shared" si="1"/>
        <v>0</v>
      </c>
    </row>
    <row r="31" spans="1:10" x14ac:dyDescent="0.25">
      <c r="A31" s="54"/>
      <c r="B31" s="70" t="s">
        <v>51</v>
      </c>
      <c r="C31" s="62" t="s">
        <v>7</v>
      </c>
      <c r="D31" s="63">
        <v>114.75</v>
      </c>
      <c r="E31" s="64">
        <v>215.3</v>
      </c>
      <c r="F31" s="64">
        <f t="shared" ref="F31" si="23">+D31*E31</f>
        <v>24705.675000000003</v>
      </c>
      <c r="G31" s="16"/>
      <c r="H31" s="32">
        <f t="shared" ref="H31" si="24">+D31*G31</f>
        <v>0</v>
      </c>
    </row>
    <row r="32" spans="1:10" x14ac:dyDescent="0.25">
      <c r="A32" s="54"/>
      <c r="B32" s="70" t="s">
        <v>52</v>
      </c>
      <c r="C32" s="62" t="s">
        <v>28</v>
      </c>
      <c r="D32" s="63">
        <v>40</v>
      </c>
      <c r="E32" s="64">
        <v>34</v>
      </c>
      <c r="F32" s="64">
        <f t="shared" ref="F32" si="25">+D32*E32</f>
        <v>1360</v>
      </c>
      <c r="G32" s="16"/>
      <c r="H32" s="32">
        <f t="shared" ref="H32" si="26">+D32*G32</f>
        <v>0</v>
      </c>
    </row>
    <row r="33" spans="1:9" x14ac:dyDescent="0.25">
      <c r="A33" s="54"/>
      <c r="B33" s="70" t="s">
        <v>53</v>
      </c>
      <c r="C33" s="62" t="s">
        <v>7</v>
      </c>
      <c r="D33" s="63">
        <v>48</v>
      </c>
      <c r="E33" s="64">
        <v>225.3</v>
      </c>
      <c r="F33" s="64">
        <f t="shared" ref="F33" si="27">+D33*E33</f>
        <v>10814.400000000001</v>
      </c>
      <c r="G33" s="16"/>
      <c r="H33" s="32">
        <f t="shared" ref="H33" si="28">+D33*G33</f>
        <v>0</v>
      </c>
    </row>
    <row r="34" spans="1:9" x14ac:dyDescent="0.25">
      <c r="A34" s="54"/>
      <c r="B34" s="70" t="s">
        <v>54</v>
      </c>
      <c r="C34" s="62" t="s">
        <v>55</v>
      </c>
      <c r="D34" s="63">
        <v>24</v>
      </c>
      <c r="E34" s="64">
        <v>41.9</v>
      </c>
      <c r="F34" s="64">
        <f t="shared" ref="F34" si="29">+D34*E34</f>
        <v>1005.5999999999999</v>
      </c>
      <c r="G34" s="16"/>
      <c r="H34" s="32">
        <f t="shared" ref="H34" si="30">+D34*G34</f>
        <v>0</v>
      </c>
    </row>
    <row r="35" spans="1:9" x14ac:dyDescent="0.25">
      <c r="A35" s="54"/>
      <c r="B35" s="70" t="s">
        <v>56</v>
      </c>
      <c r="C35" s="62" t="s">
        <v>7</v>
      </c>
      <c r="D35" s="63">
        <v>27.5</v>
      </c>
      <c r="E35" s="64">
        <v>195.3</v>
      </c>
      <c r="F35" s="64">
        <f t="shared" ref="F35" si="31">+D35*E35</f>
        <v>5370.75</v>
      </c>
      <c r="G35" s="16"/>
      <c r="H35" s="32">
        <f t="shared" ref="H35" si="32">+D35*G35</f>
        <v>0</v>
      </c>
    </row>
    <row r="36" spans="1:9" x14ac:dyDescent="0.25">
      <c r="A36" s="54"/>
      <c r="B36" s="70" t="s">
        <v>57</v>
      </c>
      <c r="C36" s="62" t="s">
        <v>28</v>
      </c>
      <c r="D36" s="63">
        <v>40</v>
      </c>
      <c r="E36" s="64">
        <v>84</v>
      </c>
      <c r="F36" s="64">
        <f t="shared" ref="F36:F37" si="33">+D36*E36</f>
        <v>3360</v>
      </c>
      <c r="G36" s="16"/>
      <c r="H36" s="32">
        <f t="shared" ref="H36:H37" si="34">+D36*G36</f>
        <v>0</v>
      </c>
    </row>
    <row r="37" spans="1:9" x14ac:dyDescent="0.25">
      <c r="A37" s="54"/>
      <c r="B37" s="70" t="s">
        <v>58</v>
      </c>
      <c r="C37" s="62" t="s">
        <v>59</v>
      </c>
      <c r="D37" s="63">
        <v>450</v>
      </c>
      <c r="E37" s="64">
        <v>5.6</v>
      </c>
      <c r="F37" s="64">
        <f t="shared" si="33"/>
        <v>2520</v>
      </c>
      <c r="G37" s="16"/>
      <c r="H37" s="32">
        <f t="shared" si="34"/>
        <v>0</v>
      </c>
    </row>
    <row r="38" spans="1:9" x14ac:dyDescent="0.25">
      <c r="A38" s="54"/>
      <c r="B38" s="70" t="s">
        <v>60</v>
      </c>
      <c r="C38" s="62" t="s">
        <v>59</v>
      </c>
      <c r="D38" s="63">
        <v>540</v>
      </c>
      <c r="E38" s="64">
        <v>5.6</v>
      </c>
      <c r="F38" s="64">
        <f t="shared" ref="F38" si="35">+D38*E38</f>
        <v>3024</v>
      </c>
      <c r="G38" s="16"/>
      <c r="H38" s="32">
        <f t="shared" ref="H38" si="36">+D38*G38</f>
        <v>0</v>
      </c>
    </row>
    <row r="39" spans="1:9" x14ac:dyDescent="0.25">
      <c r="A39" s="54"/>
      <c r="B39" s="70" t="s">
        <v>61</v>
      </c>
      <c r="C39" s="62" t="s">
        <v>28</v>
      </c>
      <c r="D39" s="63">
        <v>80</v>
      </c>
      <c r="E39" s="64">
        <v>27.8</v>
      </c>
      <c r="F39" s="64">
        <f t="shared" ref="F39" si="37">+D39*E39</f>
        <v>2224</v>
      </c>
      <c r="G39" s="16"/>
      <c r="H39" s="32">
        <f t="shared" ref="H39" si="38">+D39*G39</f>
        <v>0</v>
      </c>
    </row>
    <row r="40" spans="1:9" ht="15.75" thickBot="1" x14ac:dyDescent="0.3">
      <c r="A40" s="54"/>
      <c r="B40" s="70" t="s">
        <v>62</v>
      </c>
      <c r="C40" s="62" t="s">
        <v>28</v>
      </c>
      <c r="D40" s="63">
        <v>30</v>
      </c>
      <c r="E40" s="64">
        <v>71.5</v>
      </c>
      <c r="F40" s="64">
        <f t="shared" ref="F40" si="39">+D40*E40</f>
        <v>2145</v>
      </c>
      <c r="G40" s="16"/>
      <c r="H40" s="32">
        <f t="shared" ref="H40" si="40">+D40*G40</f>
        <v>0</v>
      </c>
      <c r="I40" s="107"/>
    </row>
    <row r="41" spans="1:9" ht="15.75" thickBot="1" x14ac:dyDescent="0.3">
      <c r="A41" s="54"/>
      <c r="B41" s="125" t="s">
        <v>63</v>
      </c>
      <c r="C41" s="125"/>
      <c r="D41" s="125"/>
      <c r="E41" s="125"/>
      <c r="F41" s="125"/>
      <c r="G41" s="125"/>
      <c r="H41" s="126"/>
    </row>
    <row r="42" spans="1:9" x14ac:dyDescent="0.25">
      <c r="A42" s="54"/>
      <c r="B42" s="65" t="s">
        <v>64</v>
      </c>
      <c r="C42" s="75" t="s">
        <v>8</v>
      </c>
      <c r="D42" s="67">
        <v>50</v>
      </c>
      <c r="E42" s="68">
        <v>115.87</v>
      </c>
      <c r="F42" s="68">
        <f t="shared" ref="F42:F47" si="41">+D42*E42</f>
        <v>5793.5</v>
      </c>
      <c r="G42" s="22"/>
      <c r="H42" s="36">
        <f t="shared" ref="H42:H47" si="42">+D42*G42</f>
        <v>0</v>
      </c>
    </row>
    <row r="43" spans="1:9" x14ac:dyDescent="0.25">
      <c r="A43" s="54"/>
      <c r="B43" s="61" t="s">
        <v>65</v>
      </c>
      <c r="C43" s="78" t="s">
        <v>8</v>
      </c>
      <c r="D43" s="63">
        <v>10</v>
      </c>
      <c r="E43" s="64">
        <v>108.9</v>
      </c>
      <c r="F43" s="64">
        <f t="shared" si="41"/>
        <v>1089</v>
      </c>
      <c r="G43" s="16"/>
      <c r="H43" s="32">
        <f t="shared" si="42"/>
        <v>0</v>
      </c>
    </row>
    <row r="44" spans="1:9" x14ac:dyDescent="0.25">
      <c r="A44" s="54"/>
      <c r="B44" s="57" t="s">
        <v>66</v>
      </c>
      <c r="C44" s="62" t="s">
        <v>28</v>
      </c>
      <c r="D44" s="59">
        <v>96</v>
      </c>
      <c r="E44" s="64">
        <v>70</v>
      </c>
      <c r="F44" s="60">
        <f t="shared" si="41"/>
        <v>6720</v>
      </c>
      <c r="G44" s="23"/>
      <c r="H44" s="37">
        <f t="shared" si="42"/>
        <v>0</v>
      </c>
    </row>
    <row r="45" spans="1:9" x14ac:dyDescent="0.25">
      <c r="A45" s="54"/>
      <c r="B45" s="57" t="s">
        <v>67</v>
      </c>
      <c r="C45" s="58" t="s">
        <v>8</v>
      </c>
      <c r="D45" s="59">
        <v>8</v>
      </c>
      <c r="E45" s="60">
        <v>47.5</v>
      </c>
      <c r="F45" s="60">
        <f t="shared" si="41"/>
        <v>380</v>
      </c>
      <c r="G45" s="16"/>
      <c r="H45" s="32">
        <f t="shared" si="42"/>
        <v>0</v>
      </c>
    </row>
    <row r="46" spans="1:9" ht="30" x14ac:dyDescent="0.25">
      <c r="A46" s="54"/>
      <c r="B46" s="57" t="s">
        <v>68</v>
      </c>
      <c r="C46" s="58" t="s">
        <v>8</v>
      </c>
      <c r="D46" s="59">
        <v>4</v>
      </c>
      <c r="E46" s="60">
        <v>77.5</v>
      </c>
      <c r="F46" s="60">
        <f t="shared" si="41"/>
        <v>310</v>
      </c>
      <c r="G46" s="21"/>
      <c r="H46" s="38">
        <f t="shared" si="42"/>
        <v>0</v>
      </c>
    </row>
    <row r="47" spans="1:9" ht="15.75" thickBot="1" x14ac:dyDescent="0.3">
      <c r="A47" s="54"/>
      <c r="B47" s="79" t="s">
        <v>69</v>
      </c>
      <c r="C47" s="78" t="s">
        <v>8</v>
      </c>
      <c r="D47" s="80">
        <v>2</v>
      </c>
      <c r="E47" s="81">
        <v>59.3</v>
      </c>
      <c r="F47" s="81">
        <f t="shared" si="41"/>
        <v>118.6</v>
      </c>
      <c r="G47" s="23"/>
      <c r="H47" s="39">
        <f t="shared" si="42"/>
        <v>0</v>
      </c>
      <c r="I47" s="107"/>
    </row>
    <row r="48" spans="1:9" ht="15.75" thickBot="1" x14ac:dyDescent="0.3">
      <c r="A48" s="54"/>
      <c r="B48" s="127" t="s">
        <v>70</v>
      </c>
      <c r="C48" s="128"/>
      <c r="D48" s="128"/>
      <c r="E48" s="128"/>
      <c r="F48" s="128"/>
      <c r="G48" s="128"/>
      <c r="H48" s="129"/>
    </row>
    <row r="49" spans="1:9" x14ac:dyDescent="0.25">
      <c r="A49" s="54"/>
      <c r="B49" s="74" t="s">
        <v>71</v>
      </c>
      <c r="C49" s="75" t="s">
        <v>7</v>
      </c>
      <c r="D49" s="76">
        <v>120.49</v>
      </c>
      <c r="E49" s="77">
        <v>510.35</v>
      </c>
      <c r="F49" s="77">
        <f t="shared" ref="F49:F54" si="43">+D49*E49</f>
        <v>61492.071499999998</v>
      </c>
      <c r="G49" s="19"/>
      <c r="H49" s="31">
        <f t="shared" ref="H49:H54" si="44">+D49*G49</f>
        <v>0</v>
      </c>
    </row>
    <row r="50" spans="1:9" x14ac:dyDescent="0.25">
      <c r="A50" s="54"/>
      <c r="B50" s="61" t="s">
        <v>72</v>
      </c>
      <c r="C50" s="62" t="s">
        <v>8</v>
      </c>
      <c r="D50" s="63">
        <v>1</v>
      </c>
      <c r="E50" s="64">
        <v>1650</v>
      </c>
      <c r="F50" s="64">
        <f t="shared" si="43"/>
        <v>1650</v>
      </c>
      <c r="G50" s="16"/>
      <c r="H50" s="32">
        <f t="shared" si="44"/>
        <v>0</v>
      </c>
    </row>
    <row r="51" spans="1:9" x14ac:dyDescent="0.25">
      <c r="A51" s="54"/>
      <c r="B51" s="61" t="s">
        <v>73</v>
      </c>
      <c r="C51" s="62" t="s">
        <v>8</v>
      </c>
      <c r="D51" s="63">
        <v>5</v>
      </c>
      <c r="E51" s="64">
        <v>1845</v>
      </c>
      <c r="F51" s="64">
        <f t="shared" si="43"/>
        <v>9225</v>
      </c>
      <c r="G51" s="16"/>
      <c r="H51" s="32">
        <f t="shared" si="44"/>
        <v>0</v>
      </c>
    </row>
    <row r="52" spans="1:9" x14ac:dyDescent="0.25">
      <c r="A52" s="54"/>
      <c r="B52" s="61" t="s">
        <v>74</v>
      </c>
      <c r="C52" s="62" t="s">
        <v>8</v>
      </c>
      <c r="D52" s="63">
        <v>6</v>
      </c>
      <c r="E52" s="64">
        <v>145.30000000000001</v>
      </c>
      <c r="F52" s="64">
        <f t="shared" si="43"/>
        <v>871.80000000000007</v>
      </c>
      <c r="G52" s="16"/>
      <c r="H52" s="32">
        <f t="shared" si="44"/>
        <v>0</v>
      </c>
    </row>
    <row r="53" spans="1:9" x14ac:dyDescent="0.25">
      <c r="A53" s="54"/>
      <c r="B53" s="61" t="s">
        <v>75</v>
      </c>
      <c r="C53" s="62" t="s">
        <v>7</v>
      </c>
      <c r="D53" s="63">
        <v>110.89</v>
      </c>
      <c r="E53" s="64">
        <v>151.30000000000001</v>
      </c>
      <c r="F53" s="64">
        <f t="shared" si="43"/>
        <v>16777.657000000003</v>
      </c>
      <c r="G53" s="16"/>
      <c r="H53" s="32">
        <f t="shared" si="44"/>
        <v>0</v>
      </c>
    </row>
    <row r="54" spans="1:9" s="12" customFormat="1" ht="15.75" thickBot="1" x14ac:dyDescent="0.3">
      <c r="A54" s="56"/>
      <c r="B54" s="82" t="s">
        <v>76</v>
      </c>
      <c r="C54" s="83" t="s">
        <v>7</v>
      </c>
      <c r="D54" s="84">
        <v>9.6</v>
      </c>
      <c r="E54" s="85">
        <v>197.3</v>
      </c>
      <c r="F54" s="85">
        <f t="shared" si="43"/>
        <v>1894.08</v>
      </c>
      <c r="G54" s="24"/>
      <c r="H54" s="40">
        <f t="shared" si="44"/>
        <v>0</v>
      </c>
      <c r="I54" s="107"/>
    </row>
    <row r="55" spans="1:9" ht="15.75" thickBot="1" x14ac:dyDescent="0.3">
      <c r="A55" s="54"/>
      <c r="B55" s="127" t="s">
        <v>77</v>
      </c>
      <c r="C55" s="128"/>
      <c r="D55" s="128"/>
      <c r="E55" s="128"/>
      <c r="F55" s="128"/>
      <c r="G55" s="128"/>
      <c r="H55" s="129"/>
    </row>
    <row r="56" spans="1:9" x14ac:dyDescent="0.25">
      <c r="A56" s="54"/>
      <c r="B56" s="74" t="s">
        <v>78</v>
      </c>
      <c r="C56" s="75" t="s">
        <v>28</v>
      </c>
      <c r="D56" s="76">
        <v>114.75</v>
      </c>
      <c r="E56" s="77">
        <v>142.30000000000001</v>
      </c>
      <c r="F56" s="77">
        <f t="shared" si="0"/>
        <v>16328.925000000001</v>
      </c>
      <c r="G56" s="19"/>
      <c r="H56" s="31">
        <f t="shared" si="1"/>
        <v>0</v>
      </c>
    </row>
    <row r="57" spans="1:9" x14ac:dyDescent="0.25">
      <c r="A57" s="54"/>
      <c r="B57" s="57" t="s">
        <v>79</v>
      </c>
      <c r="C57" s="58" t="s">
        <v>28</v>
      </c>
      <c r="D57" s="59">
        <v>50</v>
      </c>
      <c r="E57" s="60">
        <v>15.8</v>
      </c>
      <c r="F57" s="60">
        <f t="shared" si="0"/>
        <v>790</v>
      </c>
      <c r="G57" s="21"/>
      <c r="H57" s="38">
        <f t="shared" si="1"/>
        <v>0</v>
      </c>
    </row>
    <row r="58" spans="1:9" x14ac:dyDescent="0.25">
      <c r="A58" s="54"/>
      <c r="B58" s="57" t="s">
        <v>80</v>
      </c>
      <c r="C58" s="58" t="s">
        <v>7</v>
      </c>
      <c r="D58" s="59">
        <v>20</v>
      </c>
      <c r="E58" s="60">
        <v>55.3</v>
      </c>
      <c r="F58" s="60">
        <f t="shared" si="0"/>
        <v>1106</v>
      </c>
      <c r="G58" s="21"/>
      <c r="H58" s="38">
        <f t="shared" si="1"/>
        <v>0</v>
      </c>
    </row>
    <row r="59" spans="1:9" x14ac:dyDescent="0.25">
      <c r="A59" s="54"/>
      <c r="B59" s="57" t="s">
        <v>81</v>
      </c>
      <c r="C59" s="58" t="s">
        <v>7</v>
      </c>
      <c r="D59" s="59">
        <v>30</v>
      </c>
      <c r="E59" s="60">
        <v>54.3</v>
      </c>
      <c r="F59" s="60">
        <f t="shared" si="0"/>
        <v>1629</v>
      </c>
      <c r="G59" s="21"/>
      <c r="H59" s="38">
        <f t="shared" si="1"/>
        <v>0</v>
      </c>
    </row>
    <row r="60" spans="1:9" x14ac:dyDescent="0.25">
      <c r="A60" s="54"/>
      <c r="B60" s="57" t="s">
        <v>82</v>
      </c>
      <c r="C60" s="58" t="s">
        <v>28</v>
      </c>
      <c r="D60" s="59">
        <v>50</v>
      </c>
      <c r="E60" s="60">
        <v>71.3</v>
      </c>
      <c r="F60" s="60">
        <f t="shared" si="0"/>
        <v>3565</v>
      </c>
      <c r="G60" s="21"/>
      <c r="H60" s="38">
        <f t="shared" si="1"/>
        <v>0</v>
      </c>
    </row>
    <row r="61" spans="1:9" x14ac:dyDescent="0.25">
      <c r="A61" s="54"/>
      <c r="B61" s="57" t="s">
        <v>83</v>
      </c>
      <c r="C61" s="58" t="s">
        <v>8</v>
      </c>
      <c r="D61" s="59">
        <v>4</v>
      </c>
      <c r="E61" s="60">
        <v>77.5</v>
      </c>
      <c r="F61" s="60">
        <f t="shared" ref="F61" si="45">+D61*E61</f>
        <v>310</v>
      </c>
      <c r="G61" s="21"/>
      <c r="H61" s="32">
        <f t="shared" ref="H61" si="46">+D61*G61</f>
        <v>0</v>
      </c>
    </row>
    <row r="62" spans="1:9" ht="15.75" thickBot="1" x14ac:dyDescent="0.3">
      <c r="A62" s="54"/>
      <c r="B62" s="57" t="s">
        <v>97</v>
      </c>
      <c r="C62" s="58" t="s">
        <v>7</v>
      </c>
      <c r="D62" s="59">
        <v>82.48</v>
      </c>
      <c r="E62" s="60">
        <v>238.3</v>
      </c>
      <c r="F62" s="60">
        <f t="shared" si="0"/>
        <v>19654.984</v>
      </c>
      <c r="G62" s="21"/>
      <c r="H62" s="39">
        <f t="shared" si="1"/>
        <v>0</v>
      </c>
      <c r="I62" s="107"/>
    </row>
    <row r="63" spans="1:9" ht="15.75" thickBot="1" x14ac:dyDescent="0.3">
      <c r="A63" s="54"/>
      <c r="B63" s="127" t="s">
        <v>84</v>
      </c>
      <c r="C63" s="128"/>
      <c r="D63" s="128"/>
      <c r="E63" s="128"/>
      <c r="F63" s="128"/>
      <c r="G63" s="128"/>
      <c r="H63" s="129"/>
    </row>
    <row r="64" spans="1:9" s="2" customFormat="1" ht="30" x14ac:dyDescent="0.25">
      <c r="A64" s="55"/>
      <c r="B64" s="61" t="s">
        <v>85</v>
      </c>
      <c r="C64" s="62" t="s">
        <v>7</v>
      </c>
      <c r="D64" s="63">
        <v>150</v>
      </c>
      <c r="E64" s="62">
        <v>4.25</v>
      </c>
      <c r="F64" s="64">
        <f t="shared" ref="F64:F68" si="47">+D64*E64</f>
        <v>637.5</v>
      </c>
      <c r="G64" s="16"/>
      <c r="H64" s="32">
        <f t="shared" ref="H64:H68" si="48">+D64*G64</f>
        <v>0</v>
      </c>
    </row>
    <row r="65" spans="1:9" x14ac:dyDescent="0.25">
      <c r="A65" s="54"/>
      <c r="B65" s="61" t="s">
        <v>86</v>
      </c>
      <c r="C65" s="62" t="s">
        <v>7</v>
      </c>
      <c r="D65" s="63">
        <v>100</v>
      </c>
      <c r="E65" s="64">
        <v>4.25</v>
      </c>
      <c r="F65" s="64">
        <f t="shared" si="47"/>
        <v>425</v>
      </c>
      <c r="G65" s="16"/>
      <c r="H65" s="32">
        <f t="shared" si="48"/>
        <v>0</v>
      </c>
    </row>
    <row r="66" spans="1:9" x14ac:dyDescent="0.25">
      <c r="A66" s="54"/>
      <c r="B66" s="61" t="s">
        <v>87</v>
      </c>
      <c r="C66" s="62" t="s">
        <v>7</v>
      </c>
      <c r="D66" s="63">
        <v>100</v>
      </c>
      <c r="E66" s="64">
        <v>4.25</v>
      </c>
      <c r="F66" s="64">
        <f t="shared" si="47"/>
        <v>425</v>
      </c>
      <c r="G66" s="16"/>
      <c r="H66" s="32">
        <f t="shared" si="48"/>
        <v>0</v>
      </c>
    </row>
    <row r="67" spans="1:9" x14ac:dyDescent="0.25">
      <c r="A67" s="54"/>
      <c r="B67" s="61" t="s">
        <v>88</v>
      </c>
      <c r="C67" s="62" t="s">
        <v>7</v>
      </c>
      <c r="D67" s="63">
        <v>50</v>
      </c>
      <c r="E67" s="64">
        <v>5.5</v>
      </c>
      <c r="F67" s="64">
        <f t="shared" si="47"/>
        <v>275</v>
      </c>
      <c r="G67" s="16"/>
      <c r="H67" s="32">
        <f t="shared" si="48"/>
        <v>0</v>
      </c>
    </row>
    <row r="68" spans="1:9" ht="15.75" thickBot="1" x14ac:dyDescent="0.3">
      <c r="A68" s="54"/>
      <c r="B68" s="61" t="s">
        <v>89</v>
      </c>
      <c r="C68" s="62" t="s">
        <v>7</v>
      </c>
      <c r="D68" s="63">
        <v>150</v>
      </c>
      <c r="E68" s="64">
        <v>14.51</v>
      </c>
      <c r="F68" s="64">
        <f t="shared" si="47"/>
        <v>2176.5</v>
      </c>
      <c r="G68" s="16"/>
      <c r="H68" s="34">
        <f t="shared" si="48"/>
        <v>0</v>
      </c>
      <c r="I68" s="107"/>
    </row>
    <row r="69" spans="1:9" ht="15.75" thickBot="1" x14ac:dyDescent="0.3">
      <c r="A69" s="54"/>
      <c r="B69" s="127" t="s">
        <v>90</v>
      </c>
      <c r="C69" s="128"/>
      <c r="D69" s="128"/>
      <c r="E69" s="128"/>
      <c r="F69" s="128"/>
      <c r="G69" s="128"/>
      <c r="H69" s="129"/>
    </row>
    <row r="70" spans="1:9" ht="15.75" thickBot="1" x14ac:dyDescent="0.3">
      <c r="A70" s="54"/>
      <c r="B70" s="61" t="s">
        <v>94</v>
      </c>
      <c r="C70" s="62" t="s">
        <v>8</v>
      </c>
      <c r="D70" s="63">
        <v>1</v>
      </c>
      <c r="E70" s="64">
        <v>1896.3</v>
      </c>
      <c r="F70" s="64">
        <f t="shared" si="0"/>
        <v>1896.3</v>
      </c>
      <c r="G70" s="16"/>
      <c r="H70" s="32">
        <f t="shared" si="1"/>
        <v>0</v>
      </c>
      <c r="I70" s="107"/>
    </row>
    <row r="71" spans="1:9" ht="15.75" thickBot="1" x14ac:dyDescent="0.3">
      <c r="A71" s="54"/>
      <c r="B71" s="127" t="s">
        <v>95</v>
      </c>
      <c r="C71" s="128"/>
      <c r="D71" s="128"/>
      <c r="E71" s="128"/>
      <c r="F71" s="128"/>
      <c r="G71" s="128"/>
      <c r="H71" s="129"/>
    </row>
    <row r="72" spans="1:9" x14ac:dyDescent="0.25">
      <c r="A72" s="54"/>
      <c r="B72" s="61" t="s">
        <v>98</v>
      </c>
      <c r="C72" s="62" t="s">
        <v>8</v>
      </c>
      <c r="D72" s="109">
        <v>0</v>
      </c>
      <c r="E72" s="64">
        <v>0</v>
      </c>
      <c r="F72" s="64">
        <f t="shared" ref="F72" si="49">+D72*E72</f>
        <v>0</v>
      </c>
      <c r="G72" s="16">
        <v>0</v>
      </c>
      <c r="H72" s="32">
        <f t="shared" ref="H72" si="50">+D72*G72</f>
        <v>0</v>
      </c>
    </row>
    <row r="73" spans="1:9" x14ac:dyDescent="0.25">
      <c r="A73" s="54"/>
      <c r="B73" s="61" t="s">
        <v>91</v>
      </c>
      <c r="C73" s="62" t="s">
        <v>8</v>
      </c>
      <c r="D73" s="63">
        <v>1</v>
      </c>
      <c r="E73" s="64">
        <v>350</v>
      </c>
      <c r="F73" s="64">
        <f t="shared" ref="F73" si="51">+D73*E73</f>
        <v>350</v>
      </c>
      <c r="G73" s="16"/>
      <c r="H73" s="32">
        <f t="shared" ref="H73" si="52">+D73*G73</f>
        <v>0</v>
      </c>
    </row>
    <row r="74" spans="1:9" x14ac:dyDescent="0.25">
      <c r="A74" s="54"/>
      <c r="B74" s="61" t="s">
        <v>92</v>
      </c>
      <c r="C74" s="62" t="s">
        <v>8</v>
      </c>
      <c r="D74" s="63">
        <v>3</v>
      </c>
      <c r="E74" s="64">
        <v>174.67</v>
      </c>
      <c r="F74" s="64">
        <f t="shared" si="0"/>
        <v>524.01</v>
      </c>
      <c r="G74" s="16"/>
      <c r="H74" s="32">
        <f t="shared" si="1"/>
        <v>0</v>
      </c>
    </row>
    <row r="75" spans="1:9" ht="15.75" thickBot="1" x14ac:dyDescent="0.3">
      <c r="A75" s="54"/>
      <c r="B75" s="86" t="s">
        <v>93</v>
      </c>
      <c r="C75" s="87" t="s">
        <v>8</v>
      </c>
      <c r="D75" s="88">
        <v>6</v>
      </c>
      <c r="E75" s="89">
        <v>145.55000000000001</v>
      </c>
      <c r="F75" s="89">
        <f t="shared" si="0"/>
        <v>873.30000000000007</v>
      </c>
      <c r="G75" s="28"/>
      <c r="H75" s="44">
        <f t="shared" si="1"/>
        <v>0</v>
      </c>
      <c r="I75" s="107"/>
    </row>
    <row r="76" spans="1:9" ht="15.75" thickBot="1" x14ac:dyDescent="0.3">
      <c r="A76" s="54"/>
      <c r="B76" s="50" t="s">
        <v>18</v>
      </c>
      <c r="C76" s="25"/>
      <c r="D76" s="26"/>
      <c r="E76" s="26"/>
      <c r="F76" s="27">
        <f>SUM(F7:F75)</f>
        <v>343960.29349999997</v>
      </c>
      <c r="G76" s="136"/>
      <c r="H76" s="45">
        <f>SUM(H7:H75)</f>
        <v>0</v>
      </c>
    </row>
    <row r="77" spans="1:9" ht="20.25" thickTop="1" thickBot="1" x14ac:dyDescent="0.3">
      <c r="A77" s="54"/>
      <c r="B77" s="118" t="s">
        <v>16</v>
      </c>
      <c r="C77" s="118"/>
      <c r="D77" s="118"/>
      <c r="E77" s="118"/>
      <c r="F77" s="118"/>
      <c r="G77" s="118"/>
      <c r="H77" s="119"/>
    </row>
    <row r="78" spans="1:9" ht="30.75" customHeight="1" thickBot="1" x14ac:dyDescent="0.3">
      <c r="A78" s="54"/>
      <c r="B78" s="112" t="s">
        <v>0</v>
      </c>
      <c r="C78" s="112"/>
      <c r="D78" s="112"/>
      <c r="E78" s="112"/>
      <c r="F78" s="113"/>
      <c r="G78" s="114" t="s">
        <v>1</v>
      </c>
      <c r="H78" s="115"/>
    </row>
    <row r="79" spans="1:9" ht="50.25" customHeight="1" thickBot="1" x14ac:dyDescent="0.3">
      <c r="A79" s="54"/>
      <c r="B79" s="6" t="s">
        <v>5</v>
      </c>
      <c r="C79" s="6" t="s">
        <v>6</v>
      </c>
      <c r="D79" s="7" t="s">
        <v>10</v>
      </c>
      <c r="E79" s="7" t="s">
        <v>15</v>
      </c>
      <c r="F79" s="8" t="s">
        <v>11</v>
      </c>
      <c r="G79" s="97" t="s">
        <v>14</v>
      </c>
      <c r="H79" s="98" t="s">
        <v>12</v>
      </c>
    </row>
    <row r="80" spans="1:9" ht="15.75" thickBot="1" x14ac:dyDescent="0.3">
      <c r="A80" s="54"/>
      <c r="B80" s="92" t="s">
        <v>17</v>
      </c>
      <c r="C80" s="93" t="s">
        <v>8</v>
      </c>
      <c r="D80" s="94">
        <v>1</v>
      </c>
      <c r="E80" s="95">
        <v>6840</v>
      </c>
      <c r="F80" s="96">
        <f>+D80*E80</f>
        <v>6840</v>
      </c>
      <c r="G80" s="3"/>
      <c r="H80" s="41">
        <f>+D80*G80</f>
        <v>0</v>
      </c>
    </row>
    <row r="81" spans="1:12" ht="15.75" thickBot="1" x14ac:dyDescent="0.3">
      <c r="A81" s="54"/>
      <c r="B81" s="51" t="s">
        <v>19</v>
      </c>
      <c r="C81" s="5"/>
      <c r="D81" s="4"/>
      <c r="E81" s="4"/>
      <c r="F81" s="29">
        <f>SUM(F80)</f>
        <v>6840</v>
      </c>
      <c r="G81" s="131"/>
      <c r="H81" s="42">
        <f>SUM(H80)</f>
        <v>0</v>
      </c>
    </row>
    <row r="82" spans="1:12" ht="15.75" thickBot="1" x14ac:dyDescent="0.3">
      <c r="A82" s="54"/>
      <c r="B82" s="99" t="s">
        <v>21</v>
      </c>
      <c r="C82" s="100"/>
      <c r="D82" s="101"/>
      <c r="E82" s="101"/>
      <c r="F82" s="102">
        <f>SUM(F81+F76)</f>
        <v>350800.29349999997</v>
      </c>
      <c r="G82" s="132"/>
      <c r="H82" s="42">
        <f>+H76+H81</f>
        <v>0</v>
      </c>
    </row>
    <row r="83" spans="1:12" x14ac:dyDescent="0.25">
      <c r="A83" s="54"/>
      <c r="B83" s="52" t="s">
        <v>99</v>
      </c>
      <c r="C83" s="10"/>
      <c r="D83" s="11"/>
      <c r="E83" s="11"/>
      <c r="F83" s="43">
        <f>+F82*0.1</f>
        <v>35080.029349999997</v>
      </c>
      <c r="G83" s="133"/>
      <c r="H83" s="43">
        <f>+H82*0.1</f>
        <v>0</v>
      </c>
      <c r="J83" s="108"/>
    </row>
    <row r="84" spans="1:12" ht="15.75" thickBot="1" x14ac:dyDescent="0.3">
      <c r="A84" s="54"/>
      <c r="B84" s="53" t="s">
        <v>100</v>
      </c>
      <c r="C84" s="47"/>
      <c r="D84" s="48"/>
      <c r="E84" s="48"/>
      <c r="F84" s="130">
        <f>+F82*0.05</f>
        <v>17540.014674999999</v>
      </c>
      <c r="G84" s="134"/>
      <c r="H84" s="49">
        <f>+H82*0.05</f>
        <v>0</v>
      </c>
    </row>
    <row r="85" spans="1:12" ht="16.5" thickTop="1" thickBot="1" x14ac:dyDescent="0.3">
      <c r="A85" s="54"/>
      <c r="B85" s="103" t="s">
        <v>20</v>
      </c>
      <c r="C85" s="104"/>
      <c r="D85" s="105"/>
      <c r="E85" s="105"/>
      <c r="F85" s="106">
        <f>SUM(F82:F84)</f>
        <v>403420.33752499998</v>
      </c>
      <c r="G85" s="135"/>
      <c r="H85" s="46">
        <f>SUM(H82:H84)</f>
        <v>0</v>
      </c>
      <c r="L85" s="1">
        <v>14051964</v>
      </c>
    </row>
    <row r="86" spans="1:12" ht="15.75" thickTop="1" x14ac:dyDescent="0.25">
      <c r="B86" s="111" t="s">
        <v>3</v>
      </c>
      <c r="C86" s="111"/>
    </row>
    <row r="87" spans="1:12" x14ac:dyDescent="0.25">
      <c r="B87" s="9" t="s">
        <v>96</v>
      </c>
      <c r="C87" s="9"/>
    </row>
    <row r="88" spans="1:12" x14ac:dyDescent="0.25">
      <c r="B88" s="110" t="s">
        <v>22</v>
      </c>
      <c r="C88" s="110"/>
      <c r="D88" s="110"/>
      <c r="E88" s="110"/>
      <c r="F88" s="110"/>
      <c r="G88" s="110"/>
      <c r="H88" s="110"/>
    </row>
  </sheetData>
  <sheetProtection algorithmName="SHA-512" hashValue="9zpci0X/o3PS/FvRcLXYV/zuYyv5HS0S6Hro+RaVdejRHkOHm9QDicug9cOP0/1uGdKy41Y/ElubEWwY4sBynA==" saltValue="CG9KMhb13UhU13wmjTRT7g==" spinCount="100000" sheet="1" objects="1" scenarios="1"/>
  <autoFilter ref="B2:H86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8">
    <mergeCell ref="B69:H69"/>
    <mergeCell ref="B71:H71"/>
    <mergeCell ref="B88:H88"/>
    <mergeCell ref="B86:C86"/>
    <mergeCell ref="B78:F78"/>
    <mergeCell ref="G78:H78"/>
    <mergeCell ref="B2:H2"/>
    <mergeCell ref="B3:H3"/>
    <mergeCell ref="B4:F4"/>
    <mergeCell ref="G4:H4"/>
    <mergeCell ref="B77:H77"/>
    <mergeCell ref="B6:H6"/>
    <mergeCell ref="B17:H17"/>
    <mergeCell ref="B27:H27"/>
    <mergeCell ref="B41:H41"/>
    <mergeCell ref="B48:H48"/>
    <mergeCell ref="B55:H55"/>
    <mergeCell ref="B63:H63"/>
  </mergeCells>
  <dataValidations disablePrompts="1" count="2">
    <dataValidation type="decimal" operator="lessThanOrEqual" allowBlank="1" showInputMessage="1" showErrorMessage="1" sqref="G7:G16 G18:G26 G28:G40 G42:G47 G49:G54 G56:G62 G64:G68 G70 G72:G75">
      <formula1>E7</formula1>
    </dataValidation>
    <dataValidation type="decimal" operator="greaterThanOrEqual" allowBlank="1" showInputMessage="1" showErrorMessage="1" sqref="G80">
      <formula1>F80</formula1>
    </dataValidation>
  </dataValidations>
  <pageMargins left="0.70866141732283472" right="0.70866141732283472" top="0.74803149606299213" bottom="0.74803149606299213" header="0.31496062992125984" footer="0.31496062992125984"/>
  <pageSetup paperSize="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CUBIERTA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2025-02-12T07:25:48Z</cp:lastPrinted>
  <dcterms:created xsi:type="dcterms:W3CDTF">2019-06-17T07:39:03Z</dcterms:created>
  <dcterms:modified xsi:type="dcterms:W3CDTF">2025-06-10T07:17:42Z</dcterms:modified>
</cp:coreProperties>
</file>