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MANTENIMIENTO BÁSICO INMUEBLES\"/>
    </mc:Choice>
  </mc:AlternateContent>
  <xr:revisionPtr revIDLastSave="0" documentId="13_ncr:1_{3A66038F-6F5F-4ED1-B31C-00DCDD3D306F}" xr6:coauthVersionLast="47" xr6:coauthVersionMax="47" xr10:uidLastSave="{00000000-0000-0000-0000-000000000000}"/>
  <bookViews>
    <workbookView xWindow="-120" yWindow="-120" windowWidth="29040" windowHeight="15720" xr2:uid="{01027A19-586A-429E-A6DD-C1BBCC659B23}"/>
  </bookViews>
  <sheets>
    <sheet name="Justificación valor estimado" sheetId="4" r:id="rId1"/>
  </sheets>
  <definedNames>
    <definedName name="_xlnm._FilterDatabase" localSheetId="0" hidden="1">'Justificación valor estimado'!$A$1:$I$123</definedName>
    <definedName name="_xlnm.Print_Area" localSheetId="0">'Justificación valor estimado'!$A$1:$I$160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7" i="4" l="1"/>
  <c r="O120" i="4"/>
  <c r="N120" i="4"/>
  <c r="M120" i="4"/>
  <c r="L120" i="4"/>
  <c r="H149" i="4" l="1"/>
  <c r="L26" i="4"/>
  <c r="M26" i="4"/>
  <c r="N26" i="4"/>
  <c r="O26" i="4"/>
  <c r="L27" i="4"/>
  <c r="M27" i="4"/>
  <c r="N27" i="4"/>
  <c r="O27" i="4"/>
  <c r="L28" i="4"/>
  <c r="M28" i="4"/>
  <c r="N28" i="4"/>
  <c r="O28" i="4"/>
  <c r="L29" i="4"/>
  <c r="M29" i="4"/>
  <c r="N29" i="4"/>
  <c r="O29" i="4"/>
  <c r="L30" i="4"/>
  <c r="M30" i="4"/>
  <c r="N30" i="4"/>
  <c r="O30" i="4"/>
  <c r="L31" i="4"/>
  <c r="M31" i="4"/>
  <c r="N31" i="4"/>
  <c r="O31" i="4"/>
  <c r="L32" i="4"/>
  <c r="M32" i="4"/>
  <c r="N32" i="4"/>
  <c r="O32" i="4"/>
  <c r="L33" i="4"/>
  <c r="M33" i="4"/>
  <c r="N33" i="4"/>
  <c r="O33" i="4"/>
  <c r="L34" i="4"/>
  <c r="M34" i="4"/>
  <c r="N34" i="4"/>
  <c r="O34" i="4"/>
  <c r="L35" i="4"/>
  <c r="M35" i="4"/>
  <c r="N35" i="4"/>
  <c r="O35" i="4"/>
  <c r="L36" i="4"/>
  <c r="M36" i="4"/>
  <c r="N36" i="4"/>
  <c r="O36" i="4"/>
  <c r="L37" i="4"/>
  <c r="M37" i="4"/>
  <c r="N37" i="4"/>
  <c r="O37" i="4"/>
  <c r="L38" i="4"/>
  <c r="M38" i="4"/>
  <c r="N38" i="4"/>
  <c r="O38" i="4"/>
  <c r="L39" i="4"/>
  <c r="M39" i="4"/>
  <c r="N39" i="4"/>
  <c r="O39" i="4"/>
  <c r="L40" i="4"/>
  <c r="M40" i="4"/>
  <c r="N40" i="4"/>
  <c r="O40" i="4"/>
  <c r="L41" i="4"/>
  <c r="M41" i="4"/>
  <c r="N41" i="4"/>
  <c r="O41" i="4"/>
  <c r="L42" i="4"/>
  <c r="M42" i="4"/>
  <c r="N42" i="4"/>
  <c r="O42" i="4"/>
  <c r="L43" i="4"/>
  <c r="M43" i="4"/>
  <c r="N43" i="4"/>
  <c r="O43" i="4"/>
  <c r="L44" i="4"/>
  <c r="M44" i="4"/>
  <c r="N44" i="4"/>
  <c r="O44" i="4"/>
  <c r="L45" i="4"/>
  <c r="M45" i="4"/>
  <c r="N45" i="4"/>
  <c r="O45" i="4"/>
  <c r="L46" i="4"/>
  <c r="M46" i="4"/>
  <c r="N46" i="4"/>
  <c r="O46" i="4"/>
  <c r="L47" i="4"/>
  <c r="M47" i="4"/>
  <c r="N47" i="4"/>
  <c r="O47" i="4"/>
  <c r="L48" i="4"/>
  <c r="M48" i="4"/>
  <c r="N48" i="4"/>
  <c r="O48" i="4"/>
  <c r="L49" i="4"/>
  <c r="M49" i="4"/>
  <c r="N49" i="4"/>
  <c r="O49" i="4"/>
  <c r="L50" i="4"/>
  <c r="M50" i="4"/>
  <c r="N50" i="4"/>
  <c r="O50" i="4"/>
  <c r="L51" i="4"/>
  <c r="M51" i="4"/>
  <c r="N51" i="4"/>
  <c r="O51" i="4"/>
  <c r="L52" i="4"/>
  <c r="M52" i="4"/>
  <c r="N52" i="4"/>
  <c r="O52" i="4"/>
  <c r="L53" i="4"/>
  <c r="M53" i="4"/>
  <c r="N53" i="4"/>
  <c r="O53" i="4"/>
  <c r="L54" i="4"/>
  <c r="M54" i="4"/>
  <c r="N54" i="4"/>
  <c r="O54" i="4"/>
  <c r="L55" i="4"/>
  <c r="M55" i="4"/>
  <c r="N55" i="4"/>
  <c r="O55" i="4"/>
  <c r="L56" i="4"/>
  <c r="M56" i="4"/>
  <c r="N56" i="4"/>
  <c r="O56" i="4"/>
  <c r="L57" i="4"/>
  <c r="M57" i="4"/>
  <c r="N57" i="4"/>
  <c r="O57" i="4"/>
  <c r="L58" i="4"/>
  <c r="M58" i="4"/>
  <c r="N58" i="4"/>
  <c r="O58" i="4"/>
  <c r="L59" i="4"/>
  <c r="M59" i="4"/>
  <c r="N59" i="4"/>
  <c r="O59" i="4"/>
  <c r="L60" i="4"/>
  <c r="M60" i="4"/>
  <c r="N60" i="4"/>
  <c r="O60" i="4"/>
  <c r="L61" i="4"/>
  <c r="M61" i="4"/>
  <c r="N61" i="4"/>
  <c r="O61" i="4"/>
  <c r="L62" i="4"/>
  <c r="M62" i="4"/>
  <c r="N62" i="4"/>
  <c r="O62" i="4"/>
  <c r="L63" i="4"/>
  <c r="M63" i="4"/>
  <c r="N63" i="4"/>
  <c r="O63" i="4"/>
  <c r="L64" i="4"/>
  <c r="M64" i="4"/>
  <c r="N64" i="4"/>
  <c r="O64" i="4"/>
  <c r="L65" i="4"/>
  <c r="M65" i="4"/>
  <c r="N65" i="4"/>
  <c r="O65" i="4"/>
  <c r="L66" i="4"/>
  <c r="M66" i="4"/>
  <c r="N66" i="4"/>
  <c r="O66" i="4"/>
  <c r="L67" i="4"/>
  <c r="M67" i="4"/>
  <c r="N67" i="4"/>
  <c r="O67" i="4"/>
  <c r="L68" i="4"/>
  <c r="M68" i="4"/>
  <c r="N68" i="4"/>
  <c r="O68" i="4"/>
  <c r="L69" i="4"/>
  <c r="M69" i="4"/>
  <c r="N69" i="4"/>
  <c r="O69" i="4"/>
  <c r="L70" i="4"/>
  <c r="M70" i="4"/>
  <c r="N70" i="4"/>
  <c r="O70" i="4"/>
  <c r="L71" i="4"/>
  <c r="M71" i="4"/>
  <c r="N71" i="4"/>
  <c r="O71" i="4"/>
  <c r="L72" i="4"/>
  <c r="M72" i="4"/>
  <c r="N72" i="4"/>
  <c r="O72" i="4"/>
  <c r="L73" i="4"/>
  <c r="M73" i="4"/>
  <c r="N73" i="4"/>
  <c r="O73" i="4"/>
  <c r="L74" i="4"/>
  <c r="M74" i="4"/>
  <c r="N74" i="4"/>
  <c r="O74" i="4"/>
  <c r="L75" i="4"/>
  <c r="M75" i="4"/>
  <c r="N75" i="4"/>
  <c r="O75" i="4"/>
  <c r="L76" i="4"/>
  <c r="M76" i="4"/>
  <c r="N76" i="4"/>
  <c r="O76" i="4"/>
  <c r="L77" i="4"/>
  <c r="M77" i="4"/>
  <c r="N77" i="4"/>
  <c r="O77" i="4"/>
  <c r="L78" i="4"/>
  <c r="M78" i="4"/>
  <c r="N78" i="4"/>
  <c r="O78" i="4"/>
  <c r="L79" i="4"/>
  <c r="M79" i="4"/>
  <c r="N79" i="4"/>
  <c r="O79" i="4"/>
  <c r="L80" i="4"/>
  <c r="M80" i="4"/>
  <c r="N80" i="4"/>
  <c r="O80" i="4"/>
  <c r="L81" i="4"/>
  <c r="M81" i="4"/>
  <c r="N81" i="4"/>
  <c r="O81" i="4"/>
  <c r="L82" i="4"/>
  <c r="M82" i="4"/>
  <c r="N82" i="4"/>
  <c r="O82" i="4"/>
  <c r="L83" i="4"/>
  <c r="M83" i="4"/>
  <c r="N83" i="4"/>
  <c r="O83" i="4"/>
  <c r="L84" i="4"/>
  <c r="M84" i="4"/>
  <c r="N84" i="4"/>
  <c r="O84" i="4"/>
  <c r="L85" i="4"/>
  <c r="M85" i="4"/>
  <c r="N85" i="4"/>
  <c r="O85" i="4"/>
  <c r="L86" i="4"/>
  <c r="M86" i="4"/>
  <c r="N86" i="4"/>
  <c r="O86" i="4"/>
  <c r="L87" i="4"/>
  <c r="M87" i="4"/>
  <c r="N87" i="4"/>
  <c r="O87" i="4"/>
  <c r="L88" i="4"/>
  <c r="M88" i="4"/>
  <c r="N88" i="4"/>
  <c r="O88" i="4"/>
  <c r="L89" i="4"/>
  <c r="M89" i="4"/>
  <c r="N89" i="4"/>
  <c r="O89" i="4"/>
  <c r="L90" i="4"/>
  <c r="M90" i="4"/>
  <c r="N90" i="4"/>
  <c r="O90" i="4"/>
  <c r="L91" i="4"/>
  <c r="M91" i="4"/>
  <c r="N91" i="4"/>
  <c r="O91" i="4"/>
  <c r="L92" i="4"/>
  <c r="M92" i="4"/>
  <c r="N92" i="4"/>
  <c r="O92" i="4"/>
  <c r="L93" i="4"/>
  <c r="M93" i="4"/>
  <c r="N93" i="4"/>
  <c r="O93" i="4"/>
  <c r="L94" i="4"/>
  <c r="M94" i="4"/>
  <c r="N94" i="4"/>
  <c r="O94" i="4"/>
  <c r="L95" i="4"/>
  <c r="M95" i="4"/>
  <c r="N95" i="4"/>
  <c r="O95" i="4"/>
  <c r="L96" i="4"/>
  <c r="M96" i="4"/>
  <c r="N96" i="4"/>
  <c r="O96" i="4"/>
  <c r="L97" i="4"/>
  <c r="M97" i="4"/>
  <c r="N97" i="4"/>
  <c r="O97" i="4"/>
  <c r="L98" i="4"/>
  <c r="M98" i="4"/>
  <c r="N98" i="4"/>
  <c r="O98" i="4"/>
  <c r="L99" i="4"/>
  <c r="M99" i="4"/>
  <c r="N99" i="4"/>
  <c r="O99" i="4"/>
  <c r="L100" i="4"/>
  <c r="M100" i="4"/>
  <c r="N100" i="4"/>
  <c r="O100" i="4"/>
  <c r="L101" i="4"/>
  <c r="M101" i="4"/>
  <c r="N101" i="4"/>
  <c r="O101" i="4"/>
  <c r="L102" i="4"/>
  <c r="M102" i="4"/>
  <c r="N102" i="4"/>
  <c r="O102" i="4"/>
  <c r="L103" i="4"/>
  <c r="M103" i="4"/>
  <c r="N103" i="4"/>
  <c r="O103" i="4"/>
  <c r="L104" i="4"/>
  <c r="M104" i="4"/>
  <c r="N104" i="4"/>
  <c r="O104" i="4"/>
  <c r="L105" i="4"/>
  <c r="M105" i="4"/>
  <c r="N105" i="4"/>
  <c r="O105" i="4"/>
  <c r="L106" i="4"/>
  <c r="M106" i="4"/>
  <c r="N106" i="4"/>
  <c r="O106" i="4"/>
  <c r="L107" i="4"/>
  <c r="M107" i="4"/>
  <c r="N107" i="4"/>
  <c r="O107" i="4"/>
  <c r="L108" i="4"/>
  <c r="M108" i="4"/>
  <c r="N108" i="4"/>
  <c r="O108" i="4"/>
  <c r="L109" i="4"/>
  <c r="M109" i="4"/>
  <c r="N109" i="4"/>
  <c r="O109" i="4"/>
  <c r="L110" i="4"/>
  <c r="M110" i="4"/>
  <c r="N110" i="4"/>
  <c r="O110" i="4"/>
  <c r="L111" i="4"/>
  <c r="M111" i="4"/>
  <c r="N111" i="4"/>
  <c r="O111" i="4"/>
  <c r="L112" i="4"/>
  <c r="M112" i="4"/>
  <c r="N112" i="4"/>
  <c r="O112" i="4"/>
  <c r="L113" i="4"/>
  <c r="M113" i="4"/>
  <c r="N113" i="4"/>
  <c r="O113" i="4"/>
  <c r="L114" i="4"/>
  <c r="M114" i="4"/>
  <c r="N114" i="4"/>
  <c r="O114" i="4"/>
  <c r="L115" i="4"/>
  <c r="M115" i="4"/>
  <c r="N115" i="4"/>
  <c r="O115" i="4"/>
  <c r="L116" i="4"/>
  <c r="M116" i="4"/>
  <c r="N116" i="4"/>
  <c r="O116" i="4"/>
  <c r="L117" i="4"/>
  <c r="M117" i="4"/>
  <c r="N117" i="4"/>
  <c r="O117" i="4"/>
  <c r="L118" i="4"/>
  <c r="M118" i="4"/>
  <c r="N118" i="4"/>
  <c r="O118" i="4"/>
  <c r="L119" i="4"/>
  <c r="M119" i="4"/>
  <c r="N119" i="4"/>
  <c r="O119" i="4"/>
  <c r="L121" i="4"/>
  <c r="M121" i="4"/>
  <c r="N121" i="4"/>
  <c r="O121" i="4"/>
  <c r="L122" i="4"/>
  <c r="M122" i="4"/>
  <c r="N122" i="4"/>
  <c r="O122" i="4"/>
  <c r="L3" i="4"/>
  <c r="M3" i="4"/>
  <c r="N3" i="4"/>
  <c r="O3" i="4"/>
  <c r="L4" i="4"/>
  <c r="M4" i="4"/>
  <c r="N4" i="4"/>
  <c r="O4" i="4"/>
  <c r="L5" i="4"/>
  <c r="M5" i="4"/>
  <c r="N5" i="4"/>
  <c r="O5" i="4"/>
  <c r="L6" i="4"/>
  <c r="M6" i="4"/>
  <c r="N6" i="4"/>
  <c r="O6" i="4"/>
  <c r="L7" i="4"/>
  <c r="M7" i="4"/>
  <c r="N7" i="4"/>
  <c r="O7" i="4"/>
  <c r="L8" i="4"/>
  <c r="M8" i="4"/>
  <c r="N8" i="4"/>
  <c r="O8" i="4"/>
  <c r="L9" i="4"/>
  <c r="M9" i="4"/>
  <c r="N9" i="4"/>
  <c r="O9" i="4"/>
  <c r="L10" i="4"/>
  <c r="M10" i="4"/>
  <c r="N10" i="4"/>
  <c r="O10" i="4"/>
  <c r="L11" i="4"/>
  <c r="M11" i="4"/>
  <c r="N11" i="4"/>
  <c r="O11" i="4"/>
  <c r="L12" i="4"/>
  <c r="M12" i="4"/>
  <c r="N12" i="4"/>
  <c r="O12" i="4"/>
  <c r="L13" i="4"/>
  <c r="M13" i="4"/>
  <c r="N13" i="4"/>
  <c r="O13" i="4"/>
  <c r="L14" i="4"/>
  <c r="M14" i="4"/>
  <c r="N14" i="4"/>
  <c r="O14" i="4"/>
  <c r="L15" i="4"/>
  <c r="M15" i="4"/>
  <c r="N15" i="4"/>
  <c r="O15" i="4"/>
  <c r="L16" i="4"/>
  <c r="M16" i="4"/>
  <c r="N16" i="4"/>
  <c r="O16" i="4"/>
  <c r="L17" i="4"/>
  <c r="M17" i="4"/>
  <c r="N17" i="4"/>
  <c r="O17" i="4"/>
  <c r="L18" i="4"/>
  <c r="M18" i="4"/>
  <c r="N18" i="4"/>
  <c r="O18" i="4"/>
  <c r="L19" i="4"/>
  <c r="M19" i="4"/>
  <c r="N19" i="4"/>
  <c r="O19" i="4"/>
  <c r="L20" i="4"/>
  <c r="M20" i="4"/>
  <c r="N20" i="4"/>
  <c r="O20" i="4"/>
  <c r="L21" i="4"/>
  <c r="M21" i="4"/>
  <c r="N21" i="4"/>
  <c r="O21" i="4"/>
  <c r="L22" i="4"/>
  <c r="M22" i="4"/>
  <c r="N22" i="4"/>
  <c r="O22" i="4"/>
  <c r="L23" i="4"/>
  <c r="M23" i="4"/>
  <c r="N23" i="4"/>
  <c r="O23" i="4"/>
  <c r="L24" i="4"/>
  <c r="M24" i="4"/>
  <c r="N24" i="4"/>
  <c r="O24" i="4"/>
  <c r="L25" i="4"/>
  <c r="M25" i="4"/>
  <c r="N25" i="4"/>
  <c r="O25" i="4"/>
  <c r="O2" i="4"/>
  <c r="O124" i="4" s="1"/>
  <c r="N2" i="4"/>
  <c r="M2" i="4"/>
  <c r="L2" i="4"/>
  <c r="H137" i="4"/>
  <c r="E132" i="4"/>
  <c r="M124" i="4" l="1"/>
  <c r="N124" i="4"/>
  <c r="L124" i="4"/>
  <c r="L123" i="4"/>
  <c r="N123" i="4"/>
  <c r="M123" i="4"/>
  <c r="O123" i="4"/>
  <c r="H138" i="4"/>
  <c r="H140" i="4"/>
  <c r="H141" i="4"/>
  <c r="E129" i="4"/>
  <c r="E131" i="4" s="1"/>
  <c r="P124" i="4" l="1"/>
  <c r="P123" i="4"/>
  <c r="H139" i="4"/>
  <c r="E130" i="4"/>
  <c r="H136" i="4" s="1"/>
  <c r="H142" i="4" l="1"/>
  <c r="H144" i="4" s="1"/>
  <c r="H146" i="4" s="1"/>
  <c r="H147" i="4" l="1"/>
  <c r="H151" i="4" l="1"/>
  <c r="H155" i="4" s="1"/>
  <c r="H157" i="4" l="1"/>
  <c r="H159" i="4" s="1"/>
  <c r="H163" i="4" l="1"/>
  <c r="H164" i="4"/>
</calcChain>
</file>

<file path=xl/sharedStrings.xml><?xml version="1.0" encoding="utf-8"?>
<sst xmlns="http://schemas.openxmlformats.org/spreadsheetml/2006/main" count="670" uniqueCount="342">
  <si>
    <t>EMPRESA</t>
  </si>
  <si>
    <t>CPEN</t>
  </si>
  <si>
    <t>INTIA</t>
  </si>
  <si>
    <t>NILSA</t>
  </si>
  <si>
    <t>NASERTIC</t>
  </si>
  <si>
    <t>PAMPLONA Pº Sarasate, 16</t>
  </si>
  <si>
    <t>CEIN</t>
  </si>
  <si>
    <t>SODENA</t>
  </si>
  <si>
    <t>CNAI</t>
  </si>
  <si>
    <t>Noain</t>
  </si>
  <si>
    <t>Pamplona</t>
  </si>
  <si>
    <t>Nº</t>
  </si>
  <si>
    <t>Dirección</t>
  </si>
  <si>
    <t>Localidad</t>
  </si>
  <si>
    <t>Horas /año</t>
  </si>
  <si>
    <t>1.1</t>
  </si>
  <si>
    <t xml:space="preserve">Oficina principal. Paseo Sarasate 38, 2º. </t>
  </si>
  <si>
    <t>semestral</t>
  </si>
  <si>
    <t>2.1</t>
  </si>
  <si>
    <t>2.2</t>
  </si>
  <si>
    <t>2.3</t>
  </si>
  <si>
    <t>Santesteban</t>
  </si>
  <si>
    <t>2.4</t>
  </si>
  <si>
    <t>Aoiz</t>
  </si>
  <si>
    <t>2.5</t>
  </si>
  <si>
    <t>2.6</t>
  </si>
  <si>
    <t>2.7</t>
  </si>
  <si>
    <t>Aribe</t>
  </si>
  <si>
    <t>2.8</t>
  </si>
  <si>
    <t>Tafalla</t>
  </si>
  <si>
    <t>2.9</t>
  </si>
  <si>
    <t>4.1</t>
  </si>
  <si>
    <t>Edificio "Peritos". C/ Serapio Huici 22.</t>
  </si>
  <si>
    <t>Villaba</t>
  </si>
  <si>
    <t>4.2</t>
  </si>
  <si>
    <t xml:space="preserve">Oficinas. Paraje El Soto s/n. </t>
  </si>
  <si>
    <t>Iza</t>
  </si>
  <si>
    <t>4.3</t>
  </si>
  <si>
    <t>Oficina Santesteban. Caserio Juansenea. Barrio Oteiza s/n.</t>
  </si>
  <si>
    <t>4.4</t>
  </si>
  <si>
    <t>Nave Tafalla. Carretera Artajona s/n.</t>
  </si>
  <si>
    <t>4.5</t>
  </si>
  <si>
    <t>Finca Roncesavalles. Bereko Borda s/n.</t>
  </si>
  <si>
    <t>Roncesvalles</t>
  </si>
  <si>
    <t>4.6</t>
  </si>
  <si>
    <t>Centro Noain</t>
  </si>
  <si>
    <t>GAN</t>
  </si>
  <si>
    <t>5.1</t>
  </si>
  <si>
    <t>Oficina Principal. C/ Padre Andoain, 219.</t>
  </si>
  <si>
    <t>5.2</t>
  </si>
  <si>
    <t>Oficina Vivero Miluce. Puente Miluce s/n.</t>
  </si>
  <si>
    <t>6.1</t>
  </si>
  <si>
    <t>Oficina principal. Avda/ Barañain 22.</t>
  </si>
  <si>
    <t>6.2</t>
  </si>
  <si>
    <t>Oficina Monasterio de Alloz, 4.</t>
  </si>
  <si>
    <t>7.1</t>
  </si>
  <si>
    <t>Oficina. C/Orcoyen s/n,</t>
  </si>
  <si>
    <t>7.2</t>
  </si>
  <si>
    <t>Oficina. C/San Jorge 81.</t>
  </si>
  <si>
    <t>7.3</t>
  </si>
  <si>
    <t>Laboratorio</t>
  </si>
  <si>
    <t>7.4</t>
  </si>
  <si>
    <t>CPD Beloso</t>
  </si>
  <si>
    <t>7.5</t>
  </si>
  <si>
    <t>7.6</t>
  </si>
  <si>
    <t>Oficina. P4 del Edificio El Sario</t>
  </si>
  <si>
    <t>8.1</t>
  </si>
  <si>
    <t>Edficio CEIN y Vivero Innvoación</t>
  </si>
  <si>
    <t>8.2</t>
  </si>
  <si>
    <t>Oficina. C/ Leyre 20.</t>
  </si>
  <si>
    <t>8.3</t>
  </si>
  <si>
    <t>Oficina. Parque Tomás Caballero</t>
  </si>
  <si>
    <t>10.1</t>
  </si>
  <si>
    <t>Oficina Principal. C/ Carlos III 36.</t>
  </si>
  <si>
    <t>trimestral</t>
  </si>
  <si>
    <t>10.2</t>
  </si>
  <si>
    <t>C/ Arrieta 8, 7ª.</t>
  </si>
  <si>
    <t>11.1</t>
  </si>
  <si>
    <t>Sede principal CNAI</t>
  </si>
  <si>
    <t>Barañain</t>
  </si>
  <si>
    <t>INI</t>
  </si>
  <si>
    <t>12.1</t>
  </si>
  <si>
    <t>13.1</t>
  </si>
  <si>
    <t>C/ Yanguas y Miranda, 3</t>
  </si>
  <si>
    <t>BIDEAN</t>
  </si>
  <si>
    <t>14.1</t>
  </si>
  <si>
    <t>14.2</t>
  </si>
  <si>
    <t>14.3</t>
  </si>
  <si>
    <t>14.4</t>
  </si>
  <si>
    <t>Alsasua</t>
  </si>
  <si>
    <t>14.5</t>
  </si>
  <si>
    <t>Estella</t>
  </si>
  <si>
    <t>14.6</t>
  </si>
  <si>
    <t>Lesaka</t>
  </si>
  <si>
    <t>14.7</t>
  </si>
  <si>
    <t>anual</t>
  </si>
  <si>
    <t>mensual</t>
  </si>
  <si>
    <t>Comarca</t>
  </si>
  <si>
    <t>Fuera</t>
  </si>
  <si>
    <t>Salidas total</t>
  </si>
  <si>
    <t>Horas total</t>
  </si>
  <si>
    <t>Kilometraje total</t>
  </si>
  <si>
    <t>Kilometraje promedio estimado por actuación</t>
  </si>
  <si>
    <t>Mano de obra urgente</t>
  </si>
  <si>
    <t>Salida (general)</t>
  </si>
  <si>
    <t>Mano de obra general</t>
  </si>
  <si>
    <t>Total centros</t>
  </si>
  <si>
    <t>PRECIOS UNITARIOS MÁXIMOS</t>
  </si>
  <si>
    <t>VALOR ESTIMADO</t>
  </si>
  <si>
    <t>Horas total general</t>
  </si>
  <si>
    <t>Horas total urgente</t>
  </si>
  <si>
    <t>2.10</t>
  </si>
  <si>
    <t>NAFARBIDE</t>
  </si>
  <si>
    <t>Avda/ Baja Navarra</t>
  </si>
  <si>
    <t xml:space="preserve">Oficina Pamplona </t>
  </si>
  <si>
    <t>Salidas anuales fuera de Comarca de Pamplona</t>
  </si>
  <si>
    <t>Salidas anuales en Pamplona  y Comarca</t>
  </si>
  <si>
    <t>Salida (fuera de Comarca de Pamplona)</t>
  </si>
  <si>
    <t>Kilometraje (fuera de Comarca de Pamplona)</t>
  </si>
  <si>
    <t>(sobre coste mano de obra)</t>
  </si>
  <si>
    <t xml:space="preserve">Estimación coste material </t>
  </si>
  <si>
    <t>(sobre nº de centros)</t>
  </si>
  <si>
    <t>Estimación posible coste unitario mto preventivo por centro</t>
  </si>
  <si>
    <t>Duración prevista acuerdo marco (años)</t>
  </si>
  <si>
    <t>Posible modificación contractual (20%)</t>
  </si>
  <si>
    <t>Valor estimado total</t>
  </si>
  <si>
    <t>SUPUESTOS ADICIONALES DE PARTIDA</t>
  </si>
  <si>
    <t xml:space="preserve">Horas promedio estimadas de actuación </t>
  </si>
  <si>
    <t>Nº medio de técnicos por actuación</t>
  </si>
  <si>
    <t>IMPORTE estimado anual</t>
  </si>
  <si>
    <t>Salida (urgente)</t>
  </si>
  <si>
    <t>General</t>
  </si>
  <si>
    <t>Urgente</t>
  </si>
  <si>
    <t>Kilometraje (urgente, fuera de Comarca de Pamplona)</t>
  </si>
  <si>
    <t>Kilometraje (general, fuera de Comarca de Pamplona)</t>
  </si>
  <si>
    <t>Mano de obra (general)</t>
  </si>
  <si>
    <t>Mano de obra (urgente)</t>
  </si>
  <si>
    <t>Descuento ofertado s/catálogo</t>
  </si>
  <si>
    <t>B. Materiales</t>
  </si>
  <si>
    <t>A. Mantenimiento correctivo</t>
  </si>
  <si>
    <t>B. Suminstro materiales</t>
  </si>
  <si>
    <t>Descuento (mínimo) sobre catálogo</t>
  </si>
  <si>
    <t>Estimación potencial mantenimientos preventivos</t>
  </si>
  <si>
    <t>Subtotal (anual)</t>
  </si>
  <si>
    <t>Subtotal vigencia AM</t>
  </si>
  <si>
    <t>Local Nº 001 (María Dominguez 11)-Berrioplano</t>
  </si>
  <si>
    <t>Berrioplano</t>
  </si>
  <si>
    <t>Local Nº 002 (María Dominguez 13)-Berrioplano</t>
  </si>
  <si>
    <t>Local Nº 002 (Canteras 26 - 28)-Ansoain</t>
  </si>
  <si>
    <t>Ansoain</t>
  </si>
  <si>
    <t>Local Nº 003 (Canteras 26)-Ansoain</t>
  </si>
  <si>
    <t>Local Nº 007 (Errota 18-20)-Berriozar</t>
  </si>
  <si>
    <t>Berriozar</t>
  </si>
  <si>
    <t>Coworking Otsagabia</t>
  </si>
  <si>
    <t>Otsagabia</t>
  </si>
  <si>
    <t xml:space="preserve">Coworking Aribe </t>
  </si>
  <si>
    <t>Centro polivalente Iciz</t>
  </si>
  <si>
    <t>Iciz</t>
  </si>
  <si>
    <t>Guardería forestal-Aoiz</t>
  </si>
  <si>
    <t>Oficina NSV Red Comarcal Aoiz</t>
  </si>
  <si>
    <t>2.11</t>
  </si>
  <si>
    <t>Centro polivalente Burgui</t>
  </si>
  <si>
    <t>Burgui</t>
  </si>
  <si>
    <t>2.12</t>
  </si>
  <si>
    <t>Cil Lekaroz</t>
  </si>
  <si>
    <t>Lekaroz</t>
  </si>
  <si>
    <t>2.13</t>
  </si>
  <si>
    <t>Oficina NSV Red Comarcal Santesteban</t>
  </si>
  <si>
    <t>2.14</t>
  </si>
  <si>
    <t>Edificio c/Cabarceno-Sarriguren</t>
  </si>
  <si>
    <t>Sarriguren</t>
  </si>
  <si>
    <t>2.15</t>
  </si>
  <si>
    <t>Local Nº 002 (Pz. Mayor 5-7)-Sarriguren</t>
  </si>
  <si>
    <t>2.16</t>
  </si>
  <si>
    <t>Local Nº 005 (Garajonay 39)-Sarriguren</t>
  </si>
  <si>
    <t>2.17</t>
  </si>
  <si>
    <t>Local Nº 006 (Garajonay 39-41)-Sarriguren</t>
  </si>
  <si>
    <t>2.18</t>
  </si>
  <si>
    <t>Local Nº 007 (Garajonay 41)-Sarriguren</t>
  </si>
  <si>
    <t>2.19</t>
  </si>
  <si>
    <t>Local Nº 011 (Garajonay 47)-Sarriguren</t>
  </si>
  <si>
    <t>2.20</t>
  </si>
  <si>
    <t>Local Nº 017 (Pz. Del Lago 6)-Sarriguren</t>
  </si>
  <si>
    <t>2.21</t>
  </si>
  <si>
    <t>Local Nº 018 (Pz. Del Lago 8)-Sarriguren</t>
  </si>
  <si>
    <t>2.22</t>
  </si>
  <si>
    <t>Local Nº 019 (Pz. Del Lago 8)-Sarriguren</t>
  </si>
  <si>
    <t>2.23</t>
  </si>
  <si>
    <t>Local Nº 007 (Garajonay 25)-Sarriguren</t>
  </si>
  <si>
    <t>2.24</t>
  </si>
  <si>
    <t>Local Nº 010 (Garajonay 29)-Sarriguren</t>
  </si>
  <si>
    <t>2.25</t>
  </si>
  <si>
    <t>Local Nº 011 (Garajonay 31)-Sarriguren</t>
  </si>
  <si>
    <t>2.26</t>
  </si>
  <si>
    <t>Local Nº 007 (Bardenas Reales 46)-Sarriguren</t>
  </si>
  <si>
    <t>2.27</t>
  </si>
  <si>
    <t>Local Nº 002 (Bardenas Reales 68)-Sarriguren</t>
  </si>
  <si>
    <t>2.28</t>
  </si>
  <si>
    <t>Local Nº 007 (Bardenas Reales 72)-Sarriguren</t>
  </si>
  <si>
    <t>2.29</t>
  </si>
  <si>
    <t>Local Nº 008 (Bardenas Reales 74)-Sarriguren</t>
  </si>
  <si>
    <t>2.30</t>
  </si>
  <si>
    <t>Local Nº 009 (Bardenas Reales 74)-Sarriguren</t>
  </si>
  <si>
    <t>2.31</t>
  </si>
  <si>
    <t>Local Nº 010 (Bardenas Reales 74)-Sarriguren</t>
  </si>
  <si>
    <t>2.32</t>
  </si>
  <si>
    <t>Edificio ORIZ . Plaza Europa 3-Ciudad de Tansporte Pamplona-Imarcoain</t>
  </si>
  <si>
    <t>Imarcoain</t>
  </si>
  <si>
    <t>2.33</t>
  </si>
  <si>
    <t>Parking Pesados-Ciudad de Tansporte Pamplona-Imarcoain</t>
  </si>
  <si>
    <t>2.34</t>
  </si>
  <si>
    <t>Local Comercial, 007 (Antonio Toca)-Mutilva</t>
  </si>
  <si>
    <t>Mutilva</t>
  </si>
  <si>
    <t>2.35</t>
  </si>
  <si>
    <t>Local Nº 005 (Garcia El Restaurador 4)-Estella</t>
  </si>
  <si>
    <t>2.36</t>
  </si>
  <si>
    <t>Oficina NSV Red Comarcal Estella - Oficinas serv. Sociales</t>
  </si>
  <si>
    <t>2.37</t>
  </si>
  <si>
    <t>Oficina NSV-Red comarcal Tafalla</t>
  </si>
  <si>
    <t>2.38</t>
  </si>
  <si>
    <t>Oficina NSV Red Comarcal Sanguesa</t>
  </si>
  <si>
    <t>Sanguesa</t>
  </si>
  <si>
    <t>2.40</t>
  </si>
  <si>
    <t>Oficina (Pq. Tomás Caballero 2, 3ª planta, of. 1)-Pamplona</t>
  </si>
  <si>
    <t>2.41</t>
  </si>
  <si>
    <t xml:space="preserve">Oficina NSV Oficina central Pamplona </t>
  </si>
  <si>
    <t>2.42</t>
  </si>
  <si>
    <t>Oficina (Av. Baja Navarra 1, 3º Dcha.)-Pamplona</t>
  </si>
  <si>
    <t>2.43</t>
  </si>
  <si>
    <t>Oficina (Leyre 18-20)-Pamplona</t>
  </si>
  <si>
    <t>2.44</t>
  </si>
  <si>
    <t>Oficina NSV-Local Txantrea Renove</t>
  </si>
  <si>
    <t>2.45</t>
  </si>
  <si>
    <t>Local Archivo SSPP Txantrea</t>
  </si>
  <si>
    <t>2.46</t>
  </si>
  <si>
    <t>Local Nº 002 archivo Buztintxuri</t>
  </si>
  <si>
    <t>2.47</t>
  </si>
  <si>
    <t>Local Nº 004 Arrosadia</t>
  </si>
  <si>
    <t>2.48</t>
  </si>
  <si>
    <t>Local Nº 002 (Hilarion Eslava 1) Pamplona</t>
  </si>
  <si>
    <t>2.49</t>
  </si>
  <si>
    <t>Local Nº 011 (Raimundo Lanas 5) Rotxapea</t>
  </si>
  <si>
    <t>Pamplona Rotxapea</t>
  </si>
  <si>
    <t>2.50</t>
  </si>
  <si>
    <t>Local Nº 001 (Tv. Bernardino Tirapu 4) Rotxapea</t>
  </si>
  <si>
    <t>2.51</t>
  </si>
  <si>
    <t>Local Nº 003 (Tv. Bernardino Tirapu 4-6) Rotxapea</t>
  </si>
  <si>
    <t>2.52</t>
  </si>
  <si>
    <t>Local Nº 004 (Tv. Bernardino Tirapu 8) Rotxapea</t>
  </si>
  <si>
    <t>2.53</t>
  </si>
  <si>
    <t>Local Nº 005 (Joaquín Beunza 9) Rotxapea</t>
  </si>
  <si>
    <t>2.54</t>
  </si>
  <si>
    <t>Local Nº 004 Buztintxuri</t>
  </si>
  <si>
    <t>Pamplona Buztintxuri</t>
  </si>
  <si>
    <t>2.55</t>
  </si>
  <si>
    <t>Local Nº 001 (Ventura Rodríguez 20-25) Buztintxuri</t>
  </si>
  <si>
    <t>2.56</t>
  </si>
  <si>
    <t>Local Nº 02A (Ventura Rodríguez 25) Buztintxuri</t>
  </si>
  <si>
    <t>2.57</t>
  </si>
  <si>
    <t>Local Nº 02B (Ventura Rodríguez 26) Buztintxuri</t>
  </si>
  <si>
    <t>2.58</t>
  </si>
  <si>
    <t>Local Nº 03b (Ventura Rodríguez 28-29) Buztintxuri</t>
  </si>
  <si>
    <t>2.59</t>
  </si>
  <si>
    <t>Local Nº 003 (Esquiroz 22) Cordovilla</t>
  </si>
  <si>
    <t>Cordovilla (Galar)</t>
  </si>
  <si>
    <t>2.60</t>
  </si>
  <si>
    <t>Local Nº 004 (Gatzarripe 20) Cordovilla</t>
  </si>
  <si>
    <t>2.61</t>
  </si>
  <si>
    <t>Local Nº 006 (Gatzarripe 20) Cordovilla</t>
  </si>
  <si>
    <t>2.62</t>
  </si>
  <si>
    <t>Oficina NSV Principal Tudela (Calle Estanca nº8)</t>
  </si>
  <si>
    <t>Tudela</t>
  </si>
  <si>
    <t>2.63</t>
  </si>
  <si>
    <t>Oficina NSV Red Comarcal (Calle Capuchinos, 6 1º) Tudela</t>
  </si>
  <si>
    <t>2.64</t>
  </si>
  <si>
    <t>Local Nº 004 (Melchor Enrico 4) Tudela</t>
  </si>
  <si>
    <t>2.65</t>
  </si>
  <si>
    <t>Local Nº 002 (María Azlor 8, Trasera) Tudela</t>
  </si>
  <si>
    <t>2.66</t>
  </si>
  <si>
    <t>Local Nº 004 (María Azlor 8 Trasera) Tudela</t>
  </si>
  <si>
    <t>2.67</t>
  </si>
  <si>
    <t>Local Nº 001 (San Antón 8) Tudela</t>
  </si>
  <si>
    <t>2.68</t>
  </si>
  <si>
    <t>Local Nº 001 (La Reja 3) Corella</t>
  </si>
  <si>
    <t>Corella</t>
  </si>
  <si>
    <t>2.69</t>
  </si>
  <si>
    <t>Local Nº 002 (La Reja 3) Corella</t>
  </si>
  <si>
    <t>2.70</t>
  </si>
  <si>
    <t>Naves Solano (naves nido)-Aoiz</t>
  </si>
  <si>
    <t>2.71</t>
  </si>
  <si>
    <t>Nave Guarderío Aoiz</t>
  </si>
  <si>
    <t>2.72</t>
  </si>
  <si>
    <t>Centro Biomasa Aoiz</t>
  </si>
  <si>
    <t>2.73</t>
  </si>
  <si>
    <t>Nave Comarca II -Barbatain</t>
  </si>
  <si>
    <t>Barbatain</t>
  </si>
  <si>
    <t>2.74</t>
  </si>
  <si>
    <t>Nave Alsasua</t>
  </si>
  <si>
    <t>2.75</t>
  </si>
  <si>
    <t xml:space="preserve">Nave Irurzun </t>
  </si>
  <si>
    <t>Irurzun</t>
  </si>
  <si>
    <t>2.76</t>
  </si>
  <si>
    <t>Nave Sanguesa</t>
  </si>
  <si>
    <t>2.77</t>
  </si>
  <si>
    <t>Nave Tudela</t>
  </si>
  <si>
    <t>2.78</t>
  </si>
  <si>
    <t>Nave Tafalla</t>
  </si>
  <si>
    <t>2.79</t>
  </si>
  <si>
    <t>Naves Ciudad del Transporte</t>
  </si>
  <si>
    <t>2.80</t>
  </si>
  <si>
    <t>Nave Los Arcos</t>
  </si>
  <si>
    <t>Los Arcos</t>
  </si>
  <si>
    <t>2.81</t>
  </si>
  <si>
    <t>Nave Peralta</t>
  </si>
  <si>
    <t>Peralta</t>
  </si>
  <si>
    <t>14.8</t>
  </si>
  <si>
    <t>14.9</t>
  </si>
  <si>
    <t>14.10</t>
  </si>
  <si>
    <t>14.11</t>
  </si>
  <si>
    <t>14.12</t>
  </si>
  <si>
    <t xml:space="preserve">Base Alsasua </t>
  </si>
  <si>
    <t>Base Lesaka</t>
  </si>
  <si>
    <t>Base Santesteban</t>
  </si>
  <si>
    <t>14.13</t>
  </si>
  <si>
    <t>14.14</t>
  </si>
  <si>
    <t>14.15</t>
  </si>
  <si>
    <t>% mto preventivo sobre el total de centros</t>
  </si>
  <si>
    <t>Base Azagra</t>
  </si>
  <si>
    <t>Base Carcastillo</t>
  </si>
  <si>
    <t>Base Espinal</t>
  </si>
  <si>
    <t xml:space="preserve">Base Estella </t>
  </si>
  <si>
    <t>Base Ezcaroz</t>
  </si>
  <si>
    <t>Base Isaba</t>
  </si>
  <si>
    <t>Base Leiza</t>
  </si>
  <si>
    <t>Base Lodosa</t>
  </si>
  <si>
    <t>Base Sangüesa</t>
  </si>
  <si>
    <t>Base Tafalla</t>
  </si>
  <si>
    <t>Base Tudela</t>
  </si>
  <si>
    <t>Base Pamplona</t>
  </si>
  <si>
    <t xml:space="preserve">Frecuencia estimada visitas </t>
  </si>
  <si>
    <t>14.16</t>
  </si>
  <si>
    <t>ESTIMACIÓN ANUAL NECESIDADES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</si>
</sst>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8"/>
      <color theme="1"/>
      <name val="Arial"/>
      <family val="2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0"/>
      <name val="Tahoma"/>
      <family val="2"/>
    </font>
    <font>
      <b/>
      <sz val="10"/>
      <color theme="0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9" fontId="1" fillId="2" borderId="0" xfId="0" applyNumberFormat="1" applyFont="1" applyFill="1"/>
    <xf numFmtId="4" fontId="1" fillId="2" borderId="0" xfId="0" applyNumberFormat="1" applyFont="1" applyFill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1" fillId="3" borderId="8" xfId="0" applyFont="1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3" borderId="11" xfId="0" applyFont="1" applyFill="1" applyBorder="1" applyAlignment="1">
      <alignment horizontal="center"/>
    </xf>
    <xf numFmtId="4" fontId="1" fillId="3" borderId="0" xfId="0" applyNumberFormat="1" applyFont="1" applyFill="1" applyAlignment="1">
      <alignment horizontal="center"/>
    </xf>
    <xf numFmtId="9" fontId="1" fillId="3" borderId="10" xfId="0" applyNumberFormat="1" applyFont="1" applyFill="1" applyBorder="1"/>
    <xf numFmtId="0" fontId="2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4" fontId="1" fillId="3" borderId="5" xfId="0" applyNumberFormat="1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9" fontId="7" fillId="2" borderId="0" xfId="0" applyNumberFormat="1" applyFont="1" applyFill="1" applyAlignment="1">
      <alignment horizontal="right"/>
    </xf>
    <xf numFmtId="0" fontId="1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/>
      <protection locked="0"/>
    </xf>
    <xf numFmtId="2" fontId="7" fillId="2" borderId="0" xfId="0" applyNumberFormat="1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2" fontId="1" fillId="3" borderId="11" xfId="0" applyNumberFormat="1" applyFont="1" applyFill="1" applyBorder="1" applyAlignment="1">
      <alignment horizontal="center"/>
    </xf>
    <xf numFmtId="1" fontId="1" fillId="3" borderId="11" xfId="0" applyNumberFormat="1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8" fillId="4" borderId="0" xfId="0" applyFont="1" applyFill="1" applyAlignment="1">
      <alignment horizontal="right"/>
    </xf>
    <xf numFmtId="4" fontId="8" fillId="4" borderId="16" xfId="0" applyNumberFormat="1" applyFont="1" applyFill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/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1" fillId="3" borderId="0" xfId="0" applyNumberFormat="1" applyFont="1" applyFill="1" applyAlignment="1">
      <alignment horizontal="center"/>
    </xf>
    <xf numFmtId="9" fontId="1" fillId="3" borderId="11" xfId="0" applyNumberFormat="1" applyFont="1" applyFill="1" applyBorder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5" borderId="0" xfId="0" applyFont="1" applyFill="1"/>
    <xf numFmtId="0" fontId="1" fillId="5" borderId="0" xfId="0" applyFont="1" applyFill="1" applyAlignment="1">
      <alignment horizontal="center"/>
    </xf>
    <xf numFmtId="0" fontId="2" fillId="5" borderId="0" xfId="0" applyFont="1" applyFill="1" applyAlignment="1">
      <alignment horizontal="left" indent="2"/>
    </xf>
    <xf numFmtId="0" fontId="1" fillId="5" borderId="0" xfId="0" applyFont="1" applyFill="1" applyAlignment="1">
      <alignment horizontal="left" indent="2"/>
    </xf>
    <xf numFmtId="0" fontId="1" fillId="5" borderId="0" xfId="0" applyFont="1" applyFill="1"/>
    <xf numFmtId="0" fontId="2" fillId="6" borderId="12" xfId="0" applyFont="1" applyFill="1" applyBorder="1"/>
    <xf numFmtId="4" fontId="1" fillId="6" borderId="13" xfId="0" applyNumberFormat="1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2" fillId="6" borderId="15" xfId="0" applyFont="1" applyFill="1" applyBorder="1"/>
    <xf numFmtId="4" fontId="1" fillId="6" borderId="0" xfId="0" applyNumberFormat="1" applyFont="1" applyFill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6" borderId="15" xfId="0" applyFont="1" applyFill="1" applyBorder="1"/>
    <xf numFmtId="0" fontId="1" fillId="6" borderId="0" xfId="0" applyFont="1" applyFill="1"/>
    <xf numFmtId="4" fontId="1" fillId="6" borderId="16" xfId="0" applyNumberFormat="1" applyFont="1" applyFill="1" applyBorder="1" applyAlignment="1">
      <alignment horizontal="center"/>
    </xf>
    <xf numFmtId="4" fontId="2" fillId="6" borderId="16" xfId="0" applyNumberFormat="1" applyFont="1" applyFill="1" applyBorder="1" applyAlignment="1">
      <alignment horizontal="center"/>
    </xf>
    <xf numFmtId="0" fontId="1" fillId="6" borderId="16" xfId="0" applyFont="1" applyFill="1" applyBorder="1"/>
    <xf numFmtId="9" fontId="1" fillId="6" borderId="0" xfId="0" applyNumberFormat="1" applyFont="1" applyFill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15" xfId="0" applyFont="1" applyFill="1" applyBorder="1" applyAlignment="1">
      <alignment horizontal="left"/>
    </xf>
    <xf numFmtId="0" fontId="7" fillId="6" borderId="15" xfId="0" applyFont="1" applyFill="1" applyBorder="1" applyAlignment="1">
      <alignment horizontal="center"/>
    </xf>
    <xf numFmtId="0" fontId="8" fillId="6" borderId="0" xfId="0" applyFont="1" applyFill="1" applyAlignment="1">
      <alignment horizontal="right"/>
    </xf>
    <xf numFmtId="4" fontId="8" fillId="6" borderId="16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right"/>
    </xf>
    <xf numFmtId="0" fontId="1" fillId="6" borderId="0" xfId="0" applyFont="1" applyFill="1" applyAlignment="1">
      <alignment horizontal="right"/>
    </xf>
    <xf numFmtId="0" fontId="1" fillId="6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right"/>
    </xf>
    <xf numFmtId="4" fontId="2" fillId="6" borderId="19" xfId="0" applyNumberFormat="1" applyFont="1" applyFill="1" applyBorder="1" applyAlignment="1">
      <alignment horizontal="center"/>
    </xf>
    <xf numFmtId="0" fontId="1" fillId="5" borderId="0" xfId="0" applyFont="1" applyFill="1" applyAlignment="1" applyProtection="1">
      <alignment horizontal="center"/>
      <protection locked="0"/>
    </xf>
    <xf numFmtId="2" fontId="1" fillId="5" borderId="0" xfId="0" applyNumberFormat="1" applyFont="1" applyFill="1" applyAlignment="1" applyProtection="1">
      <alignment horizontal="center"/>
      <protection locked="0"/>
    </xf>
    <xf numFmtId="9" fontId="1" fillId="5" borderId="0" xfId="0" applyNumberFormat="1" applyFont="1" applyFill="1" applyAlignment="1" applyProtection="1">
      <alignment horizontal="center"/>
      <protection locked="0"/>
    </xf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0075-E292-4D3B-AB34-CE6430481B6B}">
  <dimension ref="A1:P165"/>
  <sheetViews>
    <sheetView tabSelected="1" view="pageBreakPreview" zoomScaleNormal="100" zoomScaleSheetLayoutView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A2" sqref="A2"/>
    </sheetView>
  </sheetViews>
  <sheetFormatPr baseColWidth="10" defaultColWidth="11.42578125" defaultRowHeight="12.75" x14ac:dyDescent="0.2"/>
  <cols>
    <col min="1" max="1" width="3" style="8" bestFit="1" customWidth="1"/>
    <col min="2" max="2" width="12.42578125" style="9" customWidth="1"/>
    <col min="3" max="3" width="6.140625" style="10" customWidth="1"/>
    <col min="4" max="4" width="50.7109375" style="1" customWidth="1"/>
    <col min="5" max="5" width="19.42578125" style="8" customWidth="1"/>
    <col min="6" max="6" width="24.140625" style="8" customWidth="1"/>
    <col min="7" max="7" width="17.140625" style="8" customWidth="1"/>
    <col min="8" max="8" width="13" style="8" bestFit="1" customWidth="1"/>
    <col min="9" max="9" width="11" style="8" customWidth="1"/>
    <col min="10" max="10" width="11.28515625" style="1" hidden="1" customWidth="1"/>
    <col min="11" max="11" width="3.42578125" style="1" customWidth="1"/>
    <col min="12" max="16" width="0" style="1" hidden="1" customWidth="1"/>
    <col min="17" max="16384" width="11.42578125" style="1"/>
  </cols>
  <sheetData>
    <row r="1" spans="1:15" ht="25.5" x14ac:dyDescent="0.2">
      <c r="A1" s="48"/>
      <c r="B1" s="49" t="s">
        <v>0</v>
      </c>
      <c r="C1" s="50" t="s">
        <v>11</v>
      </c>
      <c r="D1" s="51" t="s">
        <v>12</v>
      </c>
      <c r="E1" s="51" t="s">
        <v>13</v>
      </c>
      <c r="F1" s="51" t="s">
        <v>97</v>
      </c>
      <c r="G1" s="51" t="s">
        <v>339</v>
      </c>
      <c r="H1" s="42"/>
      <c r="I1" s="42"/>
      <c r="J1" s="47" t="s">
        <v>14</v>
      </c>
      <c r="K1" s="11"/>
    </row>
    <row r="2" spans="1:15" s="2" customFormat="1" x14ac:dyDescent="0.25">
      <c r="A2" s="5">
        <v>1</v>
      </c>
      <c r="B2" s="14" t="s">
        <v>1</v>
      </c>
      <c r="C2" s="5" t="s">
        <v>15</v>
      </c>
      <c r="D2" s="3" t="s">
        <v>16</v>
      </c>
      <c r="E2" s="4" t="s">
        <v>10</v>
      </c>
      <c r="F2" s="5" t="s">
        <v>97</v>
      </c>
      <c r="G2" s="5" t="s">
        <v>95</v>
      </c>
      <c r="H2" s="43">
        <v>1</v>
      </c>
      <c r="I2" s="43"/>
      <c r="J2" s="41">
        <v>247.5</v>
      </c>
      <c r="K2" s="12"/>
      <c r="L2" s="2">
        <f>IF(G2="anual",1,0)</f>
        <v>1</v>
      </c>
      <c r="M2" s="2">
        <f>IF(G2="semestral",2,0)</f>
        <v>0</v>
      </c>
      <c r="N2" s="2">
        <f>IF(G2="trimestral",4,0)</f>
        <v>0</v>
      </c>
      <c r="O2" s="2">
        <f>IF(G2="mensual",12,0)</f>
        <v>0</v>
      </c>
    </row>
    <row r="3" spans="1:15" customFormat="1" ht="15" x14ac:dyDescent="0.25">
      <c r="A3" s="101"/>
      <c r="B3" s="103"/>
      <c r="C3" s="5" t="s">
        <v>18</v>
      </c>
      <c r="D3" s="57" t="s">
        <v>145</v>
      </c>
      <c r="E3" s="58" t="s">
        <v>146</v>
      </c>
      <c r="F3" s="5" t="s">
        <v>97</v>
      </c>
      <c r="G3" s="58" t="s">
        <v>95</v>
      </c>
      <c r="H3" s="59"/>
      <c r="L3" s="2">
        <f t="shared" ref="L3:L26" si="0">IF(G3="anual",1,0)</f>
        <v>1</v>
      </c>
      <c r="M3" s="2">
        <f t="shared" ref="M3:M26" si="1">IF(G3="semestral",2,0)</f>
        <v>0</v>
      </c>
      <c r="N3" s="2">
        <f t="shared" ref="N3:N26" si="2">IF(G3="trimestral",4,0)</f>
        <v>0</v>
      </c>
      <c r="O3" s="2">
        <f t="shared" ref="O3:O26" si="3">IF(G3="mensual",12,0)</f>
        <v>0</v>
      </c>
    </row>
    <row r="4" spans="1:15" customFormat="1" ht="15" x14ac:dyDescent="0.25">
      <c r="A4" s="101"/>
      <c r="B4" s="103"/>
      <c r="C4" s="5" t="s">
        <v>19</v>
      </c>
      <c r="D4" s="60" t="s">
        <v>147</v>
      </c>
      <c r="E4" s="61" t="s">
        <v>146</v>
      </c>
      <c r="F4" s="62" t="s">
        <v>97</v>
      </c>
      <c r="G4" s="61" t="s">
        <v>95</v>
      </c>
      <c r="H4" s="59"/>
      <c r="L4" s="2">
        <f t="shared" si="0"/>
        <v>1</v>
      </c>
      <c r="M4" s="2">
        <f t="shared" si="1"/>
        <v>0</v>
      </c>
      <c r="N4" s="2">
        <f t="shared" si="2"/>
        <v>0</v>
      </c>
      <c r="O4" s="2">
        <f t="shared" si="3"/>
        <v>0</v>
      </c>
    </row>
    <row r="5" spans="1:15" customFormat="1" ht="15" x14ac:dyDescent="0.25">
      <c r="A5" s="101"/>
      <c r="B5" s="103"/>
      <c r="C5" s="5" t="s">
        <v>20</v>
      </c>
      <c r="D5" s="60" t="s">
        <v>148</v>
      </c>
      <c r="E5" s="61" t="s">
        <v>149</v>
      </c>
      <c r="F5" s="62" t="s">
        <v>97</v>
      </c>
      <c r="G5" s="61" t="s">
        <v>95</v>
      </c>
      <c r="H5" s="63"/>
      <c r="L5" s="2">
        <f t="shared" si="0"/>
        <v>1</v>
      </c>
      <c r="M5" s="2">
        <f t="shared" si="1"/>
        <v>0</v>
      </c>
      <c r="N5" s="2">
        <f t="shared" si="2"/>
        <v>0</v>
      </c>
      <c r="O5" s="2">
        <f t="shared" si="3"/>
        <v>0</v>
      </c>
    </row>
    <row r="6" spans="1:15" customFormat="1" ht="15" x14ac:dyDescent="0.25">
      <c r="A6" s="101"/>
      <c r="B6" s="103"/>
      <c r="C6" s="5" t="s">
        <v>22</v>
      </c>
      <c r="D6" s="60" t="s">
        <v>150</v>
      </c>
      <c r="E6" s="61" t="s">
        <v>149</v>
      </c>
      <c r="F6" s="62" t="s">
        <v>97</v>
      </c>
      <c r="G6" s="61" t="s">
        <v>95</v>
      </c>
      <c r="H6" s="64"/>
      <c r="L6" s="2">
        <f t="shared" si="0"/>
        <v>1</v>
      </c>
      <c r="M6" s="2">
        <f t="shared" si="1"/>
        <v>0</v>
      </c>
      <c r="N6" s="2">
        <f t="shared" si="2"/>
        <v>0</v>
      </c>
      <c r="O6" s="2">
        <f t="shared" si="3"/>
        <v>0</v>
      </c>
    </row>
    <row r="7" spans="1:15" customFormat="1" ht="15" x14ac:dyDescent="0.25">
      <c r="A7" s="101"/>
      <c r="B7" s="103"/>
      <c r="C7" s="5" t="s">
        <v>24</v>
      </c>
      <c r="D7" s="60" t="s">
        <v>151</v>
      </c>
      <c r="E7" s="61" t="s">
        <v>152</v>
      </c>
      <c r="F7" s="62" t="s">
        <v>97</v>
      </c>
      <c r="G7" s="61" t="s">
        <v>95</v>
      </c>
      <c r="H7" s="59"/>
      <c r="L7" s="2">
        <f t="shared" si="0"/>
        <v>1</v>
      </c>
      <c r="M7" s="2">
        <f t="shared" si="1"/>
        <v>0</v>
      </c>
      <c r="N7" s="2">
        <f t="shared" si="2"/>
        <v>0</v>
      </c>
      <c r="O7" s="2">
        <f t="shared" si="3"/>
        <v>0</v>
      </c>
    </row>
    <row r="8" spans="1:15" customFormat="1" ht="15" x14ac:dyDescent="0.25">
      <c r="A8" s="101"/>
      <c r="B8" s="103"/>
      <c r="C8" s="5" t="s">
        <v>25</v>
      </c>
      <c r="D8" s="60" t="s">
        <v>153</v>
      </c>
      <c r="E8" s="61" t="s">
        <v>154</v>
      </c>
      <c r="F8" s="65" t="s">
        <v>98</v>
      </c>
      <c r="G8" s="61" t="s">
        <v>17</v>
      </c>
      <c r="H8" s="59"/>
      <c r="L8" s="2">
        <f t="shared" si="0"/>
        <v>0</v>
      </c>
      <c r="M8" s="2">
        <f t="shared" si="1"/>
        <v>2</v>
      </c>
      <c r="N8" s="2">
        <f t="shared" si="2"/>
        <v>0</v>
      </c>
      <c r="O8" s="2">
        <f t="shared" si="3"/>
        <v>0</v>
      </c>
    </row>
    <row r="9" spans="1:15" customFormat="1" ht="15" x14ac:dyDescent="0.25">
      <c r="A9" s="101"/>
      <c r="B9" s="103"/>
      <c r="C9" s="5" t="s">
        <v>26</v>
      </c>
      <c r="D9" s="60" t="s">
        <v>155</v>
      </c>
      <c r="E9" s="61" t="s">
        <v>27</v>
      </c>
      <c r="F9" s="65" t="s">
        <v>98</v>
      </c>
      <c r="G9" s="61" t="s">
        <v>74</v>
      </c>
      <c r="H9" s="59"/>
      <c r="L9" s="2">
        <f t="shared" si="0"/>
        <v>0</v>
      </c>
      <c r="M9" s="2">
        <f t="shared" si="1"/>
        <v>0</v>
      </c>
      <c r="N9" s="2">
        <f t="shared" si="2"/>
        <v>4</v>
      </c>
      <c r="O9" s="2">
        <f t="shared" si="3"/>
        <v>0</v>
      </c>
    </row>
    <row r="10" spans="1:15" customFormat="1" ht="15" x14ac:dyDescent="0.25">
      <c r="A10" s="101"/>
      <c r="B10" s="103"/>
      <c r="C10" s="5" t="s">
        <v>28</v>
      </c>
      <c r="D10" s="60" t="s">
        <v>156</v>
      </c>
      <c r="E10" s="61" t="s">
        <v>157</v>
      </c>
      <c r="F10" s="65" t="s">
        <v>98</v>
      </c>
      <c r="G10" s="61" t="s">
        <v>96</v>
      </c>
      <c r="H10" s="59"/>
      <c r="L10" s="2">
        <f t="shared" si="0"/>
        <v>0</v>
      </c>
      <c r="M10" s="2">
        <f t="shared" si="1"/>
        <v>0</v>
      </c>
      <c r="N10" s="2">
        <f t="shared" si="2"/>
        <v>0</v>
      </c>
      <c r="O10" s="2">
        <f t="shared" si="3"/>
        <v>12</v>
      </c>
    </row>
    <row r="11" spans="1:15" customFormat="1" ht="15" x14ac:dyDescent="0.25">
      <c r="A11" s="101"/>
      <c r="B11" s="103"/>
      <c r="C11" s="5" t="s">
        <v>30</v>
      </c>
      <c r="D11" s="60" t="s">
        <v>158</v>
      </c>
      <c r="E11" s="61" t="s">
        <v>23</v>
      </c>
      <c r="F11" s="65" t="s">
        <v>98</v>
      </c>
      <c r="G11" s="61" t="s">
        <v>95</v>
      </c>
      <c r="H11" s="59"/>
      <c r="L11" s="2">
        <f t="shared" si="0"/>
        <v>1</v>
      </c>
      <c r="M11" s="2">
        <f t="shared" si="1"/>
        <v>0</v>
      </c>
      <c r="N11" s="2">
        <f t="shared" si="2"/>
        <v>0</v>
      </c>
      <c r="O11" s="2">
        <f t="shared" si="3"/>
        <v>0</v>
      </c>
    </row>
    <row r="12" spans="1:15" customFormat="1" ht="15" x14ac:dyDescent="0.25">
      <c r="A12" s="101"/>
      <c r="B12" s="103"/>
      <c r="C12" s="5" t="s">
        <v>111</v>
      </c>
      <c r="D12" s="60" t="s">
        <v>159</v>
      </c>
      <c r="E12" s="61" t="s">
        <v>23</v>
      </c>
      <c r="F12" s="65" t="s">
        <v>98</v>
      </c>
      <c r="G12" s="61" t="s">
        <v>95</v>
      </c>
      <c r="H12" s="59"/>
      <c r="L12" s="2">
        <f t="shared" si="0"/>
        <v>1</v>
      </c>
      <c r="M12" s="2">
        <f t="shared" si="1"/>
        <v>0</v>
      </c>
      <c r="N12" s="2">
        <f t="shared" si="2"/>
        <v>0</v>
      </c>
      <c r="O12" s="2">
        <f t="shared" si="3"/>
        <v>0</v>
      </c>
    </row>
    <row r="13" spans="1:15" customFormat="1" ht="15" x14ac:dyDescent="0.25">
      <c r="A13" s="101"/>
      <c r="B13" s="103"/>
      <c r="C13" s="5" t="s">
        <v>160</v>
      </c>
      <c r="D13" s="60" t="s">
        <v>161</v>
      </c>
      <c r="E13" s="61" t="s">
        <v>162</v>
      </c>
      <c r="F13" s="65" t="s">
        <v>98</v>
      </c>
      <c r="G13" s="61" t="s">
        <v>17</v>
      </c>
      <c r="H13" s="59"/>
      <c r="L13" s="2">
        <f t="shared" si="0"/>
        <v>0</v>
      </c>
      <c r="M13" s="2">
        <f t="shared" si="1"/>
        <v>2</v>
      </c>
      <c r="N13" s="2">
        <f t="shared" si="2"/>
        <v>0</v>
      </c>
      <c r="O13" s="2">
        <f t="shared" si="3"/>
        <v>0</v>
      </c>
    </row>
    <row r="14" spans="1:15" customFormat="1" ht="15" x14ac:dyDescent="0.25">
      <c r="A14" s="101"/>
      <c r="B14" s="103"/>
      <c r="C14" s="5" t="s">
        <v>163</v>
      </c>
      <c r="D14" s="60" t="s">
        <v>164</v>
      </c>
      <c r="E14" s="61" t="s">
        <v>165</v>
      </c>
      <c r="F14" s="65" t="s">
        <v>98</v>
      </c>
      <c r="G14" s="61" t="s">
        <v>74</v>
      </c>
      <c r="H14" s="59"/>
      <c r="L14" s="2">
        <f t="shared" si="0"/>
        <v>0</v>
      </c>
      <c r="M14" s="2">
        <f t="shared" si="1"/>
        <v>0</v>
      </c>
      <c r="N14" s="2">
        <f t="shared" si="2"/>
        <v>4</v>
      </c>
      <c r="O14" s="2">
        <f t="shared" si="3"/>
        <v>0</v>
      </c>
    </row>
    <row r="15" spans="1:15" customFormat="1" ht="15" x14ac:dyDescent="0.25">
      <c r="A15" s="101"/>
      <c r="B15" s="103"/>
      <c r="C15" s="5" t="s">
        <v>166</v>
      </c>
      <c r="D15" s="60" t="s">
        <v>167</v>
      </c>
      <c r="E15" s="61" t="s">
        <v>21</v>
      </c>
      <c r="F15" s="65" t="s">
        <v>98</v>
      </c>
      <c r="G15" s="61" t="s">
        <v>95</v>
      </c>
      <c r="H15" s="59"/>
      <c r="L15" s="2">
        <f t="shared" si="0"/>
        <v>1</v>
      </c>
      <c r="M15" s="2">
        <f t="shared" si="1"/>
        <v>0</v>
      </c>
      <c r="N15" s="2">
        <f t="shared" si="2"/>
        <v>0</v>
      </c>
      <c r="O15" s="2">
        <f t="shared" si="3"/>
        <v>0</v>
      </c>
    </row>
    <row r="16" spans="1:15" customFormat="1" ht="15" x14ac:dyDescent="0.25">
      <c r="A16" s="101"/>
      <c r="B16" s="103"/>
      <c r="C16" s="5" t="s">
        <v>168</v>
      </c>
      <c r="D16" s="60" t="s">
        <v>169</v>
      </c>
      <c r="E16" s="61" t="s">
        <v>170</v>
      </c>
      <c r="F16" s="65" t="s">
        <v>97</v>
      </c>
      <c r="G16" s="61" t="s">
        <v>96</v>
      </c>
      <c r="H16" s="59"/>
      <c r="L16" s="2">
        <f t="shared" si="0"/>
        <v>0</v>
      </c>
      <c r="M16" s="2">
        <f t="shared" si="1"/>
        <v>0</v>
      </c>
      <c r="N16" s="2">
        <f t="shared" si="2"/>
        <v>0</v>
      </c>
      <c r="O16" s="2">
        <f t="shared" si="3"/>
        <v>12</v>
      </c>
    </row>
    <row r="17" spans="1:15" customFormat="1" ht="15" x14ac:dyDescent="0.25">
      <c r="A17" s="101"/>
      <c r="B17" s="103"/>
      <c r="C17" s="5" t="s">
        <v>171</v>
      </c>
      <c r="D17" s="60" t="s">
        <v>172</v>
      </c>
      <c r="E17" s="61" t="s">
        <v>170</v>
      </c>
      <c r="F17" s="65" t="s">
        <v>97</v>
      </c>
      <c r="G17" s="61" t="s">
        <v>95</v>
      </c>
      <c r="H17" s="59"/>
      <c r="L17" s="2">
        <f t="shared" si="0"/>
        <v>1</v>
      </c>
      <c r="M17" s="2">
        <f t="shared" si="1"/>
        <v>0</v>
      </c>
      <c r="N17" s="2">
        <f t="shared" si="2"/>
        <v>0</v>
      </c>
      <c r="O17" s="2">
        <f t="shared" si="3"/>
        <v>0</v>
      </c>
    </row>
    <row r="18" spans="1:15" customFormat="1" ht="15" x14ac:dyDescent="0.25">
      <c r="A18" s="101"/>
      <c r="B18" s="103"/>
      <c r="C18" s="5" t="s">
        <v>173</v>
      </c>
      <c r="D18" s="60" t="s">
        <v>174</v>
      </c>
      <c r="E18" s="61" t="s">
        <v>170</v>
      </c>
      <c r="F18" s="65" t="s">
        <v>97</v>
      </c>
      <c r="G18" s="61" t="s">
        <v>95</v>
      </c>
      <c r="H18" s="59"/>
      <c r="L18" s="2">
        <f t="shared" si="0"/>
        <v>1</v>
      </c>
      <c r="M18" s="2">
        <f t="shared" si="1"/>
        <v>0</v>
      </c>
      <c r="N18" s="2">
        <f t="shared" si="2"/>
        <v>0</v>
      </c>
      <c r="O18" s="2">
        <f t="shared" si="3"/>
        <v>0</v>
      </c>
    </row>
    <row r="19" spans="1:15" customFormat="1" ht="15" x14ac:dyDescent="0.25">
      <c r="A19" s="101"/>
      <c r="B19" s="103"/>
      <c r="C19" s="5" t="s">
        <v>175</v>
      </c>
      <c r="D19" s="60" t="s">
        <v>176</v>
      </c>
      <c r="E19" s="61" t="s">
        <v>170</v>
      </c>
      <c r="F19" s="65" t="s">
        <v>97</v>
      </c>
      <c r="G19" s="61" t="s">
        <v>95</v>
      </c>
      <c r="H19" s="59"/>
      <c r="L19" s="2">
        <f t="shared" si="0"/>
        <v>1</v>
      </c>
      <c r="M19" s="2">
        <f t="shared" si="1"/>
        <v>0</v>
      </c>
      <c r="N19" s="2">
        <f t="shared" si="2"/>
        <v>0</v>
      </c>
      <c r="O19" s="2">
        <f t="shared" si="3"/>
        <v>0</v>
      </c>
    </row>
    <row r="20" spans="1:15" customFormat="1" ht="15" x14ac:dyDescent="0.25">
      <c r="A20" s="101"/>
      <c r="B20" s="103"/>
      <c r="C20" s="5" t="s">
        <v>177</v>
      </c>
      <c r="D20" s="60" t="s">
        <v>178</v>
      </c>
      <c r="E20" s="61" t="s">
        <v>170</v>
      </c>
      <c r="F20" s="65" t="s">
        <v>97</v>
      </c>
      <c r="G20" s="61" t="s">
        <v>95</v>
      </c>
      <c r="H20" s="59"/>
      <c r="L20" s="2">
        <f t="shared" si="0"/>
        <v>1</v>
      </c>
      <c r="M20" s="2">
        <f t="shared" si="1"/>
        <v>0</v>
      </c>
      <c r="N20" s="2">
        <f t="shared" si="2"/>
        <v>0</v>
      </c>
      <c r="O20" s="2">
        <f t="shared" si="3"/>
        <v>0</v>
      </c>
    </row>
    <row r="21" spans="1:15" customFormat="1" ht="15" x14ac:dyDescent="0.25">
      <c r="A21" s="101"/>
      <c r="B21" s="103"/>
      <c r="C21" s="5" t="s">
        <v>179</v>
      </c>
      <c r="D21" s="60" t="s">
        <v>180</v>
      </c>
      <c r="E21" s="61" t="s">
        <v>170</v>
      </c>
      <c r="F21" s="65" t="s">
        <v>97</v>
      </c>
      <c r="G21" s="61" t="s">
        <v>95</v>
      </c>
      <c r="H21" s="59"/>
      <c r="L21" s="2">
        <f t="shared" si="0"/>
        <v>1</v>
      </c>
      <c r="M21" s="2">
        <f t="shared" si="1"/>
        <v>0</v>
      </c>
      <c r="N21" s="2">
        <f t="shared" si="2"/>
        <v>0</v>
      </c>
      <c r="O21" s="2">
        <f t="shared" si="3"/>
        <v>0</v>
      </c>
    </row>
    <row r="22" spans="1:15" customFormat="1" ht="15" x14ac:dyDescent="0.25">
      <c r="A22" s="101"/>
      <c r="B22" s="103"/>
      <c r="C22" s="5" t="s">
        <v>181</v>
      </c>
      <c r="D22" s="60" t="s">
        <v>182</v>
      </c>
      <c r="E22" s="61" t="s">
        <v>170</v>
      </c>
      <c r="F22" s="65" t="s">
        <v>97</v>
      </c>
      <c r="G22" s="61" t="s">
        <v>95</v>
      </c>
      <c r="H22" s="59"/>
      <c r="L22" s="2">
        <f t="shared" si="0"/>
        <v>1</v>
      </c>
      <c r="M22" s="2">
        <f t="shared" si="1"/>
        <v>0</v>
      </c>
      <c r="N22" s="2">
        <f t="shared" si="2"/>
        <v>0</v>
      </c>
      <c r="O22" s="2">
        <f t="shared" si="3"/>
        <v>0</v>
      </c>
    </row>
    <row r="23" spans="1:15" customFormat="1" ht="15" x14ac:dyDescent="0.25">
      <c r="A23" s="101"/>
      <c r="B23" s="103"/>
      <c r="C23" s="5" t="s">
        <v>183</v>
      </c>
      <c r="D23" s="60" t="s">
        <v>184</v>
      </c>
      <c r="E23" s="61" t="s">
        <v>170</v>
      </c>
      <c r="F23" s="65" t="s">
        <v>97</v>
      </c>
      <c r="G23" s="61" t="s">
        <v>95</v>
      </c>
      <c r="H23" s="59"/>
      <c r="L23" s="2">
        <f t="shared" si="0"/>
        <v>1</v>
      </c>
      <c r="M23" s="2">
        <f t="shared" si="1"/>
        <v>0</v>
      </c>
      <c r="N23" s="2">
        <f t="shared" si="2"/>
        <v>0</v>
      </c>
      <c r="O23" s="2">
        <f t="shared" si="3"/>
        <v>0</v>
      </c>
    </row>
    <row r="24" spans="1:15" customFormat="1" ht="15" x14ac:dyDescent="0.25">
      <c r="A24" s="101"/>
      <c r="B24" s="103"/>
      <c r="C24" s="5" t="s">
        <v>185</v>
      </c>
      <c r="D24" s="60" t="s">
        <v>186</v>
      </c>
      <c r="E24" s="61" t="s">
        <v>170</v>
      </c>
      <c r="F24" s="65" t="s">
        <v>97</v>
      </c>
      <c r="G24" s="61" t="s">
        <v>95</v>
      </c>
      <c r="H24" s="59"/>
      <c r="L24" s="2">
        <f t="shared" si="0"/>
        <v>1</v>
      </c>
      <c r="M24" s="2">
        <f t="shared" si="1"/>
        <v>0</v>
      </c>
      <c r="N24" s="2">
        <f t="shared" si="2"/>
        <v>0</v>
      </c>
      <c r="O24" s="2">
        <f t="shared" si="3"/>
        <v>0</v>
      </c>
    </row>
    <row r="25" spans="1:15" customFormat="1" ht="15" x14ac:dyDescent="0.25">
      <c r="A25" s="101"/>
      <c r="B25" s="103"/>
      <c r="C25" s="5" t="s">
        <v>187</v>
      </c>
      <c r="D25" s="60" t="s">
        <v>188</v>
      </c>
      <c r="E25" s="61" t="s">
        <v>170</v>
      </c>
      <c r="F25" s="65" t="s">
        <v>97</v>
      </c>
      <c r="G25" s="61" t="s">
        <v>95</v>
      </c>
      <c r="H25" s="59"/>
      <c r="L25" s="2">
        <f t="shared" si="0"/>
        <v>1</v>
      </c>
      <c r="M25" s="2">
        <f t="shared" si="1"/>
        <v>0</v>
      </c>
      <c r="N25" s="2">
        <f t="shared" si="2"/>
        <v>0</v>
      </c>
      <c r="O25" s="2">
        <f t="shared" si="3"/>
        <v>0</v>
      </c>
    </row>
    <row r="26" spans="1:15" customFormat="1" ht="15" x14ac:dyDescent="0.25">
      <c r="A26" s="101"/>
      <c r="B26" s="103"/>
      <c r="C26" s="5" t="s">
        <v>189</v>
      </c>
      <c r="D26" s="60" t="s">
        <v>190</v>
      </c>
      <c r="E26" s="61" t="s">
        <v>170</v>
      </c>
      <c r="F26" s="65" t="s">
        <v>97</v>
      </c>
      <c r="G26" s="61" t="s">
        <v>95</v>
      </c>
      <c r="H26" s="59"/>
      <c r="L26" s="2">
        <f t="shared" si="0"/>
        <v>1</v>
      </c>
      <c r="M26" s="2">
        <f t="shared" si="1"/>
        <v>0</v>
      </c>
      <c r="N26" s="2">
        <f t="shared" si="2"/>
        <v>0</v>
      </c>
      <c r="O26" s="2">
        <f t="shared" si="3"/>
        <v>0</v>
      </c>
    </row>
    <row r="27" spans="1:15" customFormat="1" ht="15" x14ac:dyDescent="0.25">
      <c r="A27" s="101"/>
      <c r="B27" s="103"/>
      <c r="C27" s="5" t="s">
        <v>191</v>
      </c>
      <c r="D27" s="60" t="s">
        <v>192</v>
      </c>
      <c r="E27" s="61" t="s">
        <v>170</v>
      </c>
      <c r="F27" s="65" t="s">
        <v>97</v>
      </c>
      <c r="G27" s="61" t="s">
        <v>95</v>
      </c>
      <c r="H27" s="59"/>
      <c r="L27" s="2">
        <f t="shared" ref="L27:L90" si="4">IF(G27="anual",1,0)</f>
        <v>1</v>
      </c>
      <c r="M27" s="2">
        <f t="shared" ref="M27:M90" si="5">IF(G27="semestral",2,0)</f>
        <v>0</v>
      </c>
      <c r="N27" s="2">
        <f t="shared" ref="N27:N90" si="6">IF(G27="trimestral",4,0)</f>
        <v>0</v>
      </c>
      <c r="O27" s="2">
        <f t="shared" ref="O27:O90" si="7">IF(G27="mensual",12,0)</f>
        <v>0</v>
      </c>
    </row>
    <row r="28" spans="1:15" customFormat="1" ht="15" x14ac:dyDescent="0.25">
      <c r="A28" s="101"/>
      <c r="B28" s="103"/>
      <c r="C28" s="5" t="s">
        <v>193</v>
      </c>
      <c r="D28" s="60" t="s">
        <v>194</v>
      </c>
      <c r="E28" s="61" t="s">
        <v>170</v>
      </c>
      <c r="F28" s="65" t="s">
        <v>97</v>
      </c>
      <c r="G28" s="61" t="s">
        <v>95</v>
      </c>
      <c r="H28" s="59"/>
      <c r="L28" s="2">
        <f t="shared" si="4"/>
        <v>1</v>
      </c>
      <c r="M28" s="2">
        <f t="shared" si="5"/>
        <v>0</v>
      </c>
      <c r="N28" s="2">
        <f t="shared" si="6"/>
        <v>0</v>
      </c>
      <c r="O28" s="2">
        <f t="shared" si="7"/>
        <v>0</v>
      </c>
    </row>
    <row r="29" spans="1:15" customFormat="1" ht="15" x14ac:dyDescent="0.25">
      <c r="A29" s="101"/>
      <c r="B29" s="103"/>
      <c r="C29" s="5" t="s">
        <v>195</v>
      </c>
      <c r="D29" s="60" t="s">
        <v>196</v>
      </c>
      <c r="E29" s="61" t="s">
        <v>170</v>
      </c>
      <c r="F29" s="65" t="s">
        <v>97</v>
      </c>
      <c r="G29" s="61" t="s">
        <v>95</v>
      </c>
      <c r="H29" s="59"/>
      <c r="L29" s="2">
        <f t="shared" si="4"/>
        <v>1</v>
      </c>
      <c r="M29" s="2">
        <f t="shared" si="5"/>
        <v>0</v>
      </c>
      <c r="N29" s="2">
        <f t="shared" si="6"/>
        <v>0</v>
      </c>
      <c r="O29" s="2">
        <f t="shared" si="7"/>
        <v>0</v>
      </c>
    </row>
    <row r="30" spans="1:15" customFormat="1" ht="15" x14ac:dyDescent="0.25">
      <c r="A30" s="101"/>
      <c r="B30" s="103"/>
      <c r="C30" s="5" t="s">
        <v>197</v>
      </c>
      <c r="D30" s="60" t="s">
        <v>198</v>
      </c>
      <c r="E30" s="61" t="s">
        <v>170</v>
      </c>
      <c r="F30" s="65" t="s">
        <v>97</v>
      </c>
      <c r="G30" s="61" t="s">
        <v>95</v>
      </c>
      <c r="H30" s="59"/>
      <c r="L30" s="2">
        <f t="shared" si="4"/>
        <v>1</v>
      </c>
      <c r="M30" s="2">
        <f t="shared" si="5"/>
        <v>0</v>
      </c>
      <c r="N30" s="2">
        <f t="shared" si="6"/>
        <v>0</v>
      </c>
      <c r="O30" s="2">
        <f t="shared" si="7"/>
        <v>0</v>
      </c>
    </row>
    <row r="31" spans="1:15" customFormat="1" ht="15" x14ac:dyDescent="0.25">
      <c r="A31" s="101"/>
      <c r="B31" s="103"/>
      <c r="C31" s="5" t="s">
        <v>199</v>
      </c>
      <c r="D31" s="60" t="s">
        <v>200</v>
      </c>
      <c r="E31" s="61" t="s">
        <v>170</v>
      </c>
      <c r="F31" s="65" t="s">
        <v>97</v>
      </c>
      <c r="G31" s="61" t="s">
        <v>95</v>
      </c>
      <c r="H31" s="59"/>
      <c r="L31" s="2">
        <f t="shared" si="4"/>
        <v>1</v>
      </c>
      <c r="M31" s="2">
        <f t="shared" si="5"/>
        <v>0</v>
      </c>
      <c r="N31" s="2">
        <f t="shared" si="6"/>
        <v>0</v>
      </c>
      <c r="O31" s="2">
        <f t="shared" si="7"/>
        <v>0</v>
      </c>
    </row>
    <row r="32" spans="1:15" customFormat="1" ht="15" x14ac:dyDescent="0.25">
      <c r="A32" s="101"/>
      <c r="B32" s="103"/>
      <c r="C32" s="5" t="s">
        <v>201</v>
      </c>
      <c r="D32" s="60" t="s">
        <v>202</v>
      </c>
      <c r="E32" s="61" t="s">
        <v>170</v>
      </c>
      <c r="F32" s="65" t="s">
        <v>97</v>
      </c>
      <c r="G32" s="61" t="s">
        <v>95</v>
      </c>
      <c r="H32" s="59"/>
      <c r="L32" s="2">
        <f t="shared" si="4"/>
        <v>1</v>
      </c>
      <c r="M32" s="2">
        <f t="shared" si="5"/>
        <v>0</v>
      </c>
      <c r="N32" s="2">
        <f t="shared" si="6"/>
        <v>0</v>
      </c>
      <c r="O32" s="2">
        <f t="shared" si="7"/>
        <v>0</v>
      </c>
    </row>
    <row r="33" spans="1:15" customFormat="1" ht="15" x14ac:dyDescent="0.25">
      <c r="A33" s="101"/>
      <c r="B33" s="103"/>
      <c r="C33" s="5" t="s">
        <v>203</v>
      </c>
      <c r="D33" s="60" t="s">
        <v>204</v>
      </c>
      <c r="E33" s="61" t="s">
        <v>170</v>
      </c>
      <c r="F33" s="65" t="s">
        <v>97</v>
      </c>
      <c r="G33" s="61" t="s">
        <v>95</v>
      </c>
      <c r="H33" s="59"/>
      <c r="L33" s="2">
        <f t="shared" si="4"/>
        <v>1</v>
      </c>
      <c r="M33" s="2">
        <f t="shared" si="5"/>
        <v>0</v>
      </c>
      <c r="N33" s="2">
        <f t="shared" si="6"/>
        <v>0</v>
      </c>
      <c r="O33" s="2">
        <f t="shared" si="7"/>
        <v>0</v>
      </c>
    </row>
    <row r="34" spans="1:15" customFormat="1" ht="15" x14ac:dyDescent="0.25">
      <c r="A34" s="101"/>
      <c r="B34" s="103"/>
      <c r="C34" s="5" t="s">
        <v>205</v>
      </c>
      <c r="D34" s="60" t="s">
        <v>206</v>
      </c>
      <c r="E34" s="61" t="s">
        <v>207</v>
      </c>
      <c r="F34" s="65" t="s">
        <v>97</v>
      </c>
      <c r="G34" s="61" t="s">
        <v>74</v>
      </c>
      <c r="H34" s="59"/>
      <c r="L34" s="2">
        <f t="shared" si="4"/>
        <v>0</v>
      </c>
      <c r="M34" s="2">
        <f t="shared" si="5"/>
        <v>0</v>
      </c>
      <c r="N34" s="2">
        <f t="shared" si="6"/>
        <v>4</v>
      </c>
      <c r="O34" s="2">
        <f t="shared" si="7"/>
        <v>0</v>
      </c>
    </row>
    <row r="35" spans="1:15" customFormat="1" ht="15" x14ac:dyDescent="0.25">
      <c r="A35" s="101"/>
      <c r="B35" s="103"/>
      <c r="C35" s="5" t="s">
        <v>208</v>
      </c>
      <c r="D35" s="60" t="s">
        <v>209</v>
      </c>
      <c r="E35" s="61" t="s">
        <v>207</v>
      </c>
      <c r="F35" s="65" t="s">
        <v>97</v>
      </c>
      <c r="G35" s="61" t="s">
        <v>96</v>
      </c>
      <c r="H35" s="59"/>
      <c r="L35" s="2">
        <f t="shared" si="4"/>
        <v>0</v>
      </c>
      <c r="M35" s="2">
        <f t="shared" si="5"/>
        <v>0</v>
      </c>
      <c r="N35" s="2">
        <f t="shared" si="6"/>
        <v>0</v>
      </c>
      <c r="O35" s="2">
        <f t="shared" si="7"/>
        <v>12</v>
      </c>
    </row>
    <row r="36" spans="1:15" customFormat="1" ht="15" x14ac:dyDescent="0.25">
      <c r="A36" s="101"/>
      <c r="B36" s="103"/>
      <c r="C36" s="5" t="s">
        <v>210</v>
      </c>
      <c r="D36" s="60" t="s">
        <v>211</v>
      </c>
      <c r="E36" s="61" t="s">
        <v>212</v>
      </c>
      <c r="F36" s="65" t="s">
        <v>97</v>
      </c>
      <c r="G36" s="61" t="s">
        <v>95</v>
      </c>
      <c r="H36" s="59"/>
      <c r="L36" s="2">
        <f t="shared" si="4"/>
        <v>1</v>
      </c>
      <c r="M36" s="2">
        <f t="shared" si="5"/>
        <v>0</v>
      </c>
      <c r="N36" s="2">
        <f t="shared" si="6"/>
        <v>0</v>
      </c>
      <c r="O36" s="2">
        <f t="shared" si="7"/>
        <v>0</v>
      </c>
    </row>
    <row r="37" spans="1:15" customFormat="1" ht="15" x14ac:dyDescent="0.25">
      <c r="A37" s="101"/>
      <c r="B37" s="103"/>
      <c r="C37" s="5" t="s">
        <v>213</v>
      </c>
      <c r="D37" s="60" t="s">
        <v>214</v>
      </c>
      <c r="E37" s="61" t="s">
        <v>91</v>
      </c>
      <c r="F37" s="65" t="s">
        <v>98</v>
      </c>
      <c r="G37" s="61" t="s">
        <v>95</v>
      </c>
      <c r="H37" s="59"/>
      <c r="L37" s="2">
        <f t="shared" si="4"/>
        <v>1</v>
      </c>
      <c r="M37" s="2">
        <f t="shared" si="5"/>
        <v>0</v>
      </c>
      <c r="N37" s="2">
        <f t="shared" si="6"/>
        <v>0</v>
      </c>
      <c r="O37" s="2">
        <f t="shared" si="7"/>
        <v>0</v>
      </c>
    </row>
    <row r="38" spans="1:15" customFormat="1" ht="15" x14ac:dyDescent="0.25">
      <c r="A38" s="101"/>
      <c r="B38" s="103"/>
      <c r="C38" s="5" t="s">
        <v>215</v>
      </c>
      <c r="D38" s="60" t="s">
        <v>216</v>
      </c>
      <c r="E38" s="61" t="s">
        <v>91</v>
      </c>
      <c r="F38" s="65" t="s">
        <v>98</v>
      </c>
      <c r="G38" s="61" t="s">
        <v>95</v>
      </c>
      <c r="H38" s="59"/>
      <c r="L38" s="2">
        <f t="shared" si="4"/>
        <v>1</v>
      </c>
      <c r="M38" s="2">
        <f t="shared" si="5"/>
        <v>0</v>
      </c>
      <c r="N38" s="2">
        <f t="shared" si="6"/>
        <v>0</v>
      </c>
      <c r="O38" s="2">
        <f t="shared" si="7"/>
        <v>0</v>
      </c>
    </row>
    <row r="39" spans="1:15" customFormat="1" ht="15" x14ac:dyDescent="0.25">
      <c r="A39" s="101"/>
      <c r="B39" s="103"/>
      <c r="C39" s="5" t="s">
        <v>217</v>
      </c>
      <c r="D39" s="60" t="s">
        <v>218</v>
      </c>
      <c r="E39" s="61" t="s">
        <v>29</v>
      </c>
      <c r="F39" s="65" t="s">
        <v>98</v>
      </c>
      <c r="G39" s="61" t="s">
        <v>95</v>
      </c>
      <c r="H39" s="59"/>
      <c r="L39" s="2">
        <f t="shared" si="4"/>
        <v>1</v>
      </c>
      <c r="M39" s="2">
        <f t="shared" si="5"/>
        <v>0</v>
      </c>
      <c r="N39" s="2">
        <f t="shared" si="6"/>
        <v>0</v>
      </c>
      <c r="O39" s="2">
        <f t="shared" si="7"/>
        <v>0</v>
      </c>
    </row>
    <row r="40" spans="1:15" customFormat="1" ht="15" x14ac:dyDescent="0.25">
      <c r="A40" s="101"/>
      <c r="B40" s="103"/>
      <c r="C40" s="5" t="s">
        <v>219</v>
      </c>
      <c r="D40" s="60" t="s">
        <v>220</v>
      </c>
      <c r="E40" s="61" t="s">
        <v>221</v>
      </c>
      <c r="F40" s="65" t="s">
        <v>98</v>
      </c>
      <c r="G40" s="61" t="s">
        <v>95</v>
      </c>
      <c r="H40" s="59"/>
      <c r="L40" s="2">
        <f t="shared" si="4"/>
        <v>1</v>
      </c>
      <c r="M40" s="2">
        <f t="shared" si="5"/>
        <v>0</v>
      </c>
      <c r="N40" s="2">
        <f t="shared" si="6"/>
        <v>0</v>
      </c>
      <c r="O40" s="2">
        <f t="shared" si="7"/>
        <v>0</v>
      </c>
    </row>
    <row r="41" spans="1:15" customFormat="1" ht="15" x14ac:dyDescent="0.25">
      <c r="A41" s="101"/>
      <c r="B41" s="103"/>
      <c r="C41" s="5" t="s">
        <v>222</v>
      </c>
      <c r="D41" s="60" t="s">
        <v>223</v>
      </c>
      <c r="E41" s="61" t="s">
        <v>10</v>
      </c>
      <c r="F41" s="65" t="s">
        <v>97</v>
      </c>
      <c r="G41" s="61" t="s">
        <v>74</v>
      </c>
      <c r="H41" s="59"/>
      <c r="L41" s="2">
        <f t="shared" si="4"/>
        <v>0</v>
      </c>
      <c r="M41" s="2">
        <f t="shared" si="5"/>
        <v>0</v>
      </c>
      <c r="N41" s="2">
        <f t="shared" si="6"/>
        <v>4</v>
      </c>
      <c r="O41" s="2">
        <f t="shared" si="7"/>
        <v>0</v>
      </c>
    </row>
    <row r="42" spans="1:15" customFormat="1" ht="15" x14ac:dyDescent="0.25">
      <c r="A42" s="101"/>
      <c r="B42" s="103"/>
      <c r="C42" s="5" t="s">
        <v>224</v>
      </c>
      <c r="D42" s="60" t="s">
        <v>225</v>
      </c>
      <c r="E42" s="61" t="s">
        <v>10</v>
      </c>
      <c r="F42" s="65" t="s">
        <v>97</v>
      </c>
      <c r="G42" s="61" t="s">
        <v>96</v>
      </c>
      <c r="H42" s="59"/>
      <c r="L42" s="2">
        <f t="shared" si="4"/>
        <v>0</v>
      </c>
      <c r="M42" s="2">
        <f t="shared" si="5"/>
        <v>0</v>
      </c>
      <c r="N42" s="2">
        <f t="shared" si="6"/>
        <v>0</v>
      </c>
      <c r="O42" s="2">
        <f t="shared" si="7"/>
        <v>12</v>
      </c>
    </row>
    <row r="43" spans="1:15" customFormat="1" ht="15" x14ac:dyDescent="0.25">
      <c r="A43" s="101"/>
      <c r="B43" s="103"/>
      <c r="C43" s="5" t="s">
        <v>226</v>
      </c>
      <c r="D43" s="60" t="s">
        <v>227</v>
      </c>
      <c r="E43" s="61" t="s">
        <v>10</v>
      </c>
      <c r="F43" s="65" t="s">
        <v>97</v>
      </c>
      <c r="G43" s="61" t="s">
        <v>95</v>
      </c>
      <c r="H43" s="59"/>
      <c r="L43" s="2">
        <f t="shared" si="4"/>
        <v>1</v>
      </c>
      <c r="M43" s="2">
        <f t="shared" si="5"/>
        <v>0</v>
      </c>
      <c r="N43" s="2">
        <f t="shared" si="6"/>
        <v>0</v>
      </c>
      <c r="O43" s="2">
        <f t="shared" si="7"/>
        <v>0</v>
      </c>
    </row>
    <row r="44" spans="1:15" customFormat="1" ht="15" x14ac:dyDescent="0.25">
      <c r="A44" s="101"/>
      <c r="B44" s="103"/>
      <c r="C44" s="5" t="s">
        <v>228</v>
      </c>
      <c r="D44" s="60" t="s">
        <v>229</v>
      </c>
      <c r="E44" s="61" t="s">
        <v>10</v>
      </c>
      <c r="F44" s="65" t="s">
        <v>97</v>
      </c>
      <c r="G44" s="61" t="s">
        <v>74</v>
      </c>
      <c r="H44" s="59"/>
      <c r="L44" s="2">
        <f t="shared" si="4"/>
        <v>0</v>
      </c>
      <c r="M44" s="2">
        <f t="shared" si="5"/>
        <v>0</v>
      </c>
      <c r="N44" s="2">
        <f t="shared" si="6"/>
        <v>4</v>
      </c>
      <c r="O44" s="2">
        <f t="shared" si="7"/>
        <v>0</v>
      </c>
    </row>
    <row r="45" spans="1:15" customFormat="1" ht="15" x14ac:dyDescent="0.25">
      <c r="A45" s="101"/>
      <c r="B45" s="103"/>
      <c r="C45" s="5" t="s">
        <v>230</v>
      </c>
      <c r="D45" s="60" t="s">
        <v>231</v>
      </c>
      <c r="E45" s="61" t="s">
        <v>10</v>
      </c>
      <c r="F45" s="65" t="s">
        <v>97</v>
      </c>
      <c r="G45" s="61" t="s">
        <v>95</v>
      </c>
      <c r="H45" s="59"/>
      <c r="L45" s="2">
        <f t="shared" si="4"/>
        <v>1</v>
      </c>
      <c r="M45" s="2">
        <f t="shared" si="5"/>
        <v>0</v>
      </c>
      <c r="N45" s="2">
        <f t="shared" si="6"/>
        <v>0</v>
      </c>
      <c r="O45" s="2">
        <f t="shared" si="7"/>
        <v>0</v>
      </c>
    </row>
    <row r="46" spans="1:15" customFormat="1" ht="15" x14ac:dyDescent="0.25">
      <c r="A46" s="101"/>
      <c r="B46" s="103"/>
      <c r="C46" s="5" t="s">
        <v>232</v>
      </c>
      <c r="D46" s="60" t="s">
        <v>233</v>
      </c>
      <c r="E46" s="61" t="s">
        <v>10</v>
      </c>
      <c r="F46" s="65" t="s">
        <v>97</v>
      </c>
      <c r="G46" s="61" t="s">
        <v>95</v>
      </c>
      <c r="H46" s="59"/>
      <c r="L46" s="2">
        <f t="shared" si="4"/>
        <v>1</v>
      </c>
      <c r="M46" s="2">
        <f t="shared" si="5"/>
        <v>0</v>
      </c>
      <c r="N46" s="2">
        <f t="shared" si="6"/>
        <v>0</v>
      </c>
      <c r="O46" s="2">
        <f t="shared" si="7"/>
        <v>0</v>
      </c>
    </row>
    <row r="47" spans="1:15" customFormat="1" ht="15" x14ac:dyDescent="0.25">
      <c r="A47" s="101"/>
      <c r="B47" s="103"/>
      <c r="C47" s="5" t="s">
        <v>234</v>
      </c>
      <c r="D47" s="60" t="s">
        <v>235</v>
      </c>
      <c r="E47" s="61" t="s">
        <v>10</v>
      </c>
      <c r="F47" s="65" t="s">
        <v>97</v>
      </c>
      <c r="G47" s="61" t="s">
        <v>95</v>
      </c>
      <c r="H47" s="59"/>
      <c r="L47" s="2">
        <f t="shared" si="4"/>
        <v>1</v>
      </c>
      <c r="M47" s="2">
        <f t="shared" si="5"/>
        <v>0</v>
      </c>
      <c r="N47" s="2">
        <f t="shared" si="6"/>
        <v>0</v>
      </c>
      <c r="O47" s="2">
        <f t="shared" si="7"/>
        <v>0</v>
      </c>
    </row>
    <row r="48" spans="1:15" customFormat="1" ht="15" x14ac:dyDescent="0.25">
      <c r="A48" s="101"/>
      <c r="B48" s="103"/>
      <c r="C48" s="5" t="s">
        <v>236</v>
      </c>
      <c r="D48" s="60" t="s">
        <v>237</v>
      </c>
      <c r="E48" s="61" t="s">
        <v>10</v>
      </c>
      <c r="F48" s="65" t="s">
        <v>97</v>
      </c>
      <c r="G48" s="61" t="s">
        <v>95</v>
      </c>
      <c r="H48" s="59"/>
      <c r="L48" s="2">
        <f t="shared" si="4"/>
        <v>1</v>
      </c>
      <c r="M48" s="2">
        <f t="shared" si="5"/>
        <v>0</v>
      </c>
      <c r="N48" s="2">
        <f t="shared" si="6"/>
        <v>0</v>
      </c>
      <c r="O48" s="2">
        <f t="shared" si="7"/>
        <v>0</v>
      </c>
    </row>
    <row r="49" spans="1:15" customFormat="1" ht="15" x14ac:dyDescent="0.25">
      <c r="A49" s="101"/>
      <c r="B49" s="103"/>
      <c r="C49" s="5" t="s">
        <v>238</v>
      </c>
      <c r="D49" s="60" t="s">
        <v>239</v>
      </c>
      <c r="E49" s="61" t="s">
        <v>10</v>
      </c>
      <c r="F49" s="65" t="s">
        <v>97</v>
      </c>
      <c r="G49" s="61" t="s">
        <v>95</v>
      </c>
      <c r="H49" s="59"/>
      <c r="L49" s="2">
        <f t="shared" si="4"/>
        <v>1</v>
      </c>
      <c r="M49" s="2">
        <f t="shared" si="5"/>
        <v>0</v>
      </c>
      <c r="N49" s="2">
        <f t="shared" si="6"/>
        <v>0</v>
      </c>
      <c r="O49" s="2">
        <f t="shared" si="7"/>
        <v>0</v>
      </c>
    </row>
    <row r="50" spans="1:15" customFormat="1" ht="15" x14ac:dyDescent="0.25">
      <c r="A50" s="101"/>
      <c r="B50" s="103"/>
      <c r="C50" s="5" t="s">
        <v>240</v>
      </c>
      <c r="D50" s="60" t="s">
        <v>241</v>
      </c>
      <c r="E50" s="61" t="s">
        <v>242</v>
      </c>
      <c r="F50" s="65" t="s">
        <v>97</v>
      </c>
      <c r="G50" s="61" t="s">
        <v>95</v>
      </c>
      <c r="H50" s="59"/>
      <c r="L50" s="2">
        <f t="shared" si="4"/>
        <v>1</v>
      </c>
      <c r="M50" s="2">
        <f t="shared" si="5"/>
        <v>0</v>
      </c>
      <c r="N50" s="2">
        <f t="shared" si="6"/>
        <v>0</v>
      </c>
      <c r="O50" s="2">
        <f t="shared" si="7"/>
        <v>0</v>
      </c>
    </row>
    <row r="51" spans="1:15" customFormat="1" ht="15" x14ac:dyDescent="0.25">
      <c r="A51" s="101"/>
      <c r="B51" s="103"/>
      <c r="C51" s="5" t="s">
        <v>243</v>
      </c>
      <c r="D51" s="60" t="s">
        <v>244</v>
      </c>
      <c r="E51" s="61" t="s">
        <v>242</v>
      </c>
      <c r="F51" s="65" t="s">
        <v>97</v>
      </c>
      <c r="G51" s="61" t="s">
        <v>95</v>
      </c>
      <c r="H51" s="59"/>
      <c r="L51" s="2">
        <f t="shared" si="4"/>
        <v>1</v>
      </c>
      <c r="M51" s="2">
        <f t="shared" si="5"/>
        <v>0</v>
      </c>
      <c r="N51" s="2">
        <f t="shared" si="6"/>
        <v>0</v>
      </c>
      <c r="O51" s="2">
        <f t="shared" si="7"/>
        <v>0</v>
      </c>
    </row>
    <row r="52" spans="1:15" customFormat="1" ht="15" x14ac:dyDescent="0.25">
      <c r="A52" s="101"/>
      <c r="B52" s="103"/>
      <c r="C52" s="5" t="s">
        <v>245</v>
      </c>
      <c r="D52" s="60" t="s">
        <v>246</v>
      </c>
      <c r="E52" s="61" t="s">
        <v>242</v>
      </c>
      <c r="F52" s="65" t="s">
        <v>97</v>
      </c>
      <c r="G52" s="61" t="s">
        <v>95</v>
      </c>
      <c r="H52" s="59"/>
      <c r="L52" s="2">
        <f t="shared" si="4"/>
        <v>1</v>
      </c>
      <c r="M52" s="2">
        <f t="shared" si="5"/>
        <v>0</v>
      </c>
      <c r="N52" s="2">
        <f t="shared" si="6"/>
        <v>0</v>
      </c>
      <c r="O52" s="2">
        <f t="shared" si="7"/>
        <v>0</v>
      </c>
    </row>
    <row r="53" spans="1:15" customFormat="1" ht="15" x14ac:dyDescent="0.25">
      <c r="A53" s="101"/>
      <c r="B53" s="103"/>
      <c r="C53" s="5" t="s">
        <v>247</v>
      </c>
      <c r="D53" s="60" t="s">
        <v>248</v>
      </c>
      <c r="E53" s="61" t="s">
        <v>242</v>
      </c>
      <c r="F53" s="65" t="s">
        <v>97</v>
      </c>
      <c r="G53" s="61" t="s">
        <v>95</v>
      </c>
      <c r="H53" s="59"/>
      <c r="L53" s="2">
        <f t="shared" si="4"/>
        <v>1</v>
      </c>
      <c r="M53" s="2">
        <f t="shared" si="5"/>
        <v>0</v>
      </c>
      <c r="N53" s="2">
        <f t="shared" si="6"/>
        <v>0</v>
      </c>
      <c r="O53" s="2">
        <f t="shared" si="7"/>
        <v>0</v>
      </c>
    </row>
    <row r="54" spans="1:15" customFormat="1" ht="15" x14ac:dyDescent="0.25">
      <c r="A54" s="101"/>
      <c r="B54" s="103"/>
      <c r="C54" s="5" t="s">
        <v>249</v>
      </c>
      <c r="D54" s="60" t="s">
        <v>250</v>
      </c>
      <c r="E54" s="61" t="s">
        <v>242</v>
      </c>
      <c r="F54" s="65" t="s">
        <v>97</v>
      </c>
      <c r="G54" s="61" t="s">
        <v>95</v>
      </c>
      <c r="H54" s="59"/>
      <c r="L54" s="2">
        <f t="shared" si="4"/>
        <v>1</v>
      </c>
      <c r="M54" s="2">
        <f t="shared" si="5"/>
        <v>0</v>
      </c>
      <c r="N54" s="2">
        <f t="shared" si="6"/>
        <v>0</v>
      </c>
      <c r="O54" s="2">
        <f t="shared" si="7"/>
        <v>0</v>
      </c>
    </row>
    <row r="55" spans="1:15" customFormat="1" ht="15" x14ac:dyDescent="0.25">
      <c r="A55" s="101"/>
      <c r="B55" s="103"/>
      <c r="C55" s="5" t="s">
        <v>251</v>
      </c>
      <c r="D55" s="60" t="s">
        <v>252</v>
      </c>
      <c r="E55" s="61" t="s">
        <v>253</v>
      </c>
      <c r="F55" s="65" t="s">
        <v>97</v>
      </c>
      <c r="G55" s="61" t="s">
        <v>95</v>
      </c>
      <c r="H55" s="59"/>
      <c r="L55" s="2">
        <f t="shared" si="4"/>
        <v>1</v>
      </c>
      <c r="M55" s="2">
        <f t="shared" si="5"/>
        <v>0</v>
      </c>
      <c r="N55" s="2">
        <f t="shared" si="6"/>
        <v>0</v>
      </c>
      <c r="O55" s="2">
        <f t="shared" si="7"/>
        <v>0</v>
      </c>
    </row>
    <row r="56" spans="1:15" customFormat="1" ht="15" x14ac:dyDescent="0.25">
      <c r="A56" s="101"/>
      <c r="B56" s="103"/>
      <c r="C56" s="5" t="s">
        <v>254</v>
      </c>
      <c r="D56" s="60" t="s">
        <v>255</v>
      </c>
      <c r="E56" s="61" t="s">
        <v>253</v>
      </c>
      <c r="F56" s="65" t="s">
        <v>97</v>
      </c>
      <c r="G56" s="61" t="s">
        <v>95</v>
      </c>
      <c r="H56" s="59"/>
      <c r="L56" s="2">
        <f t="shared" si="4"/>
        <v>1</v>
      </c>
      <c r="M56" s="2">
        <f t="shared" si="5"/>
        <v>0</v>
      </c>
      <c r="N56" s="2">
        <f t="shared" si="6"/>
        <v>0</v>
      </c>
      <c r="O56" s="2">
        <f t="shared" si="7"/>
        <v>0</v>
      </c>
    </row>
    <row r="57" spans="1:15" customFormat="1" ht="15" x14ac:dyDescent="0.25">
      <c r="A57" s="101"/>
      <c r="B57" s="103"/>
      <c r="C57" s="5" t="s">
        <v>256</v>
      </c>
      <c r="D57" s="60" t="s">
        <v>257</v>
      </c>
      <c r="E57" s="61" t="s">
        <v>253</v>
      </c>
      <c r="F57" s="65" t="s">
        <v>97</v>
      </c>
      <c r="G57" s="61" t="s">
        <v>95</v>
      </c>
      <c r="H57" s="59"/>
      <c r="L57" s="2">
        <f t="shared" si="4"/>
        <v>1</v>
      </c>
      <c r="M57" s="2">
        <f t="shared" si="5"/>
        <v>0</v>
      </c>
      <c r="N57" s="2">
        <f t="shared" si="6"/>
        <v>0</v>
      </c>
      <c r="O57" s="2">
        <f t="shared" si="7"/>
        <v>0</v>
      </c>
    </row>
    <row r="58" spans="1:15" customFormat="1" ht="15" x14ac:dyDescent="0.25">
      <c r="A58" s="101"/>
      <c r="B58" s="103"/>
      <c r="C58" s="5" t="s">
        <v>258</v>
      </c>
      <c r="D58" s="60" t="s">
        <v>259</v>
      </c>
      <c r="E58" s="61" t="s">
        <v>253</v>
      </c>
      <c r="F58" s="65" t="s">
        <v>97</v>
      </c>
      <c r="G58" s="61" t="s">
        <v>95</v>
      </c>
      <c r="H58" s="59"/>
      <c r="L58" s="2">
        <f t="shared" si="4"/>
        <v>1</v>
      </c>
      <c r="M58" s="2">
        <f t="shared" si="5"/>
        <v>0</v>
      </c>
      <c r="N58" s="2">
        <f t="shared" si="6"/>
        <v>0</v>
      </c>
      <c r="O58" s="2">
        <f t="shared" si="7"/>
        <v>0</v>
      </c>
    </row>
    <row r="59" spans="1:15" customFormat="1" ht="15" x14ac:dyDescent="0.25">
      <c r="A59" s="101"/>
      <c r="B59" s="103"/>
      <c r="C59" s="5" t="s">
        <v>260</v>
      </c>
      <c r="D59" s="60" t="s">
        <v>261</v>
      </c>
      <c r="E59" s="61" t="s">
        <v>253</v>
      </c>
      <c r="F59" s="65" t="s">
        <v>97</v>
      </c>
      <c r="G59" s="61" t="s">
        <v>95</v>
      </c>
      <c r="H59" s="59"/>
      <c r="L59" s="2">
        <f t="shared" si="4"/>
        <v>1</v>
      </c>
      <c r="M59" s="2">
        <f t="shared" si="5"/>
        <v>0</v>
      </c>
      <c r="N59" s="2">
        <f t="shared" si="6"/>
        <v>0</v>
      </c>
      <c r="O59" s="2">
        <f t="shared" si="7"/>
        <v>0</v>
      </c>
    </row>
    <row r="60" spans="1:15" customFormat="1" ht="15" x14ac:dyDescent="0.25">
      <c r="A60" s="101"/>
      <c r="B60" s="103"/>
      <c r="C60" s="5" t="s">
        <v>262</v>
      </c>
      <c r="D60" s="60" t="s">
        <v>263</v>
      </c>
      <c r="E60" s="61" t="s">
        <v>264</v>
      </c>
      <c r="F60" s="65" t="s">
        <v>97</v>
      </c>
      <c r="G60" s="61" t="s">
        <v>95</v>
      </c>
      <c r="H60" s="59"/>
      <c r="L60" s="2">
        <f t="shared" si="4"/>
        <v>1</v>
      </c>
      <c r="M60" s="2">
        <f t="shared" si="5"/>
        <v>0</v>
      </c>
      <c r="N60" s="2">
        <f t="shared" si="6"/>
        <v>0</v>
      </c>
      <c r="O60" s="2">
        <f t="shared" si="7"/>
        <v>0</v>
      </c>
    </row>
    <row r="61" spans="1:15" customFormat="1" ht="15" x14ac:dyDescent="0.25">
      <c r="A61" s="101"/>
      <c r="B61" s="103"/>
      <c r="C61" s="5" t="s">
        <v>265</v>
      </c>
      <c r="D61" s="60" t="s">
        <v>266</v>
      </c>
      <c r="E61" s="61" t="s">
        <v>264</v>
      </c>
      <c r="F61" s="65" t="s">
        <v>97</v>
      </c>
      <c r="G61" s="61" t="s">
        <v>95</v>
      </c>
      <c r="H61" s="59"/>
      <c r="L61" s="2">
        <f t="shared" si="4"/>
        <v>1</v>
      </c>
      <c r="M61" s="2">
        <f t="shared" si="5"/>
        <v>0</v>
      </c>
      <c r="N61" s="2">
        <f t="shared" si="6"/>
        <v>0</v>
      </c>
      <c r="O61" s="2">
        <f t="shared" si="7"/>
        <v>0</v>
      </c>
    </row>
    <row r="62" spans="1:15" customFormat="1" ht="15" x14ac:dyDescent="0.25">
      <c r="A62" s="101"/>
      <c r="B62" s="103"/>
      <c r="C62" s="5" t="s">
        <v>267</v>
      </c>
      <c r="D62" s="60" t="s">
        <v>268</v>
      </c>
      <c r="E62" s="61" t="s">
        <v>264</v>
      </c>
      <c r="F62" s="65" t="s">
        <v>97</v>
      </c>
      <c r="G62" s="61" t="s">
        <v>95</v>
      </c>
      <c r="H62" s="59"/>
      <c r="L62" s="2">
        <f t="shared" si="4"/>
        <v>1</v>
      </c>
      <c r="M62" s="2">
        <f t="shared" si="5"/>
        <v>0</v>
      </c>
      <c r="N62" s="2">
        <f t="shared" si="6"/>
        <v>0</v>
      </c>
      <c r="O62" s="2">
        <f t="shared" si="7"/>
        <v>0</v>
      </c>
    </row>
    <row r="63" spans="1:15" customFormat="1" ht="15" x14ac:dyDescent="0.25">
      <c r="A63" s="101"/>
      <c r="B63" s="103"/>
      <c r="C63" s="5" t="s">
        <v>269</v>
      </c>
      <c r="D63" s="60" t="s">
        <v>270</v>
      </c>
      <c r="E63" s="61" t="s">
        <v>271</v>
      </c>
      <c r="F63" s="65" t="s">
        <v>98</v>
      </c>
      <c r="G63" s="61" t="s">
        <v>74</v>
      </c>
      <c r="H63" s="59"/>
      <c r="L63" s="2">
        <f t="shared" si="4"/>
        <v>0</v>
      </c>
      <c r="M63" s="2">
        <f t="shared" si="5"/>
        <v>0</v>
      </c>
      <c r="N63" s="2">
        <f t="shared" si="6"/>
        <v>4</v>
      </c>
      <c r="O63" s="2">
        <f t="shared" si="7"/>
        <v>0</v>
      </c>
    </row>
    <row r="64" spans="1:15" customFormat="1" ht="15" x14ac:dyDescent="0.25">
      <c r="A64" s="101"/>
      <c r="B64" s="103"/>
      <c r="C64" s="5" t="s">
        <v>272</v>
      </c>
      <c r="D64" s="60" t="s">
        <v>273</v>
      </c>
      <c r="E64" s="61" t="s">
        <v>271</v>
      </c>
      <c r="F64" s="65" t="s">
        <v>98</v>
      </c>
      <c r="G64" s="61" t="s">
        <v>74</v>
      </c>
      <c r="H64" s="59"/>
      <c r="L64" s="2">
        <f t="shared" si="4"/>
        <v>0</v>
      </c>
      <c r="M64" s="2">
        <f t="shared" si="5"/>
        <v>0</v>
      </c>
      <c r="N64" s="2">
        <f t="shared" si="6"/>
        <v>4</v>
      </c>
      <c r="O64" s="2">
        <f t="shared" si="7"/>
        <v>0</v>
      </c>
    </row>
    <row r="65" spans="1:15" customFormat="1" ht="15" x14ac:dyDescent="0.25">
      <c r="A65" s="101"/>
      <c r="B65" s="103"/>
      <c r="C65" s="5" t="s">
        <v>274</v>
      </c>
      <c r="D65" s="60" t="s">
        <v>275</v>
      </c>
      <c r="E65" s="61" t="s">
        <v>271</v>
      </c>
      <c r="F65" s="65" t="s">
        <v>98</v>
      </c>
      <c r="G65" s="61" t="s">
        <v>95</v>
      </c>
      <c r="H65" s="59"/>
      <c r="L65" s="2">
        <f t="shared" si="4"/>
        <v>1</v>
      </c>
      <c r="M65" s="2">
        <f t="shared" si="5"/>
        <v>0</v>
      </c>
      <c r="N65" s="2">
        <f t="shared" si="6"/>
        <v>0</v>
      </c>
      <c r="O65" s="2">
        <f t="shared" si="7"/>
        <v>0</v>
      </c>
    </row>
    <row r="66" spans="1:15" customFormat="1" ht="15" x14ac:dyDescent="0.25">
      <c r="A66" s="101"/>
      <c r="B66" s="103"/>
      <c r="C66" s="5" t="s">
        <v>276</v>
      </c>
      <c r="D66" s="60" t="s">
        <v>277</v>
      </c>
      <c r="E66" s="61" t="s">
        <v>271</v>
      </c>
      <c r="F66" s="65" t="s">
        <v>98</v>
      </c>
      <c r="G66" s="61" t="s">
        <v>95</v>
      </c>
      <c r="H66" s="59"/>
      <c r="L66" s="2">
        <f t="shared" si="4"/>
        <v>1</v>
      </c>
      <c r="M66" s="2">
        <f t="shared" si="5"/>
        <v>0</v>
      </c>
      <c r="N66" s="2">
        <f t="shared" si="6"/>
        <v>0</v>
      </c>
      <c r="O66" s="2">
        <f t="shared" si="7"/>
        <v>0</v>
      </c>
    </row>
    <row r="67" spans="1:15" customFormat="1" ht="15" x14ac:dyDescent="0.25">
      <c r="A67" s="101"/>
      <c r="B67" s="103"/>
      <c r="C67" s="5" t="s">
        <v>278</v>
      </c>
      <c r="D67" s="60" t="s">
        <v>279</v>
      </c>
      <c r="E67" s="61" t="s">
        <v>271</v>
      </c>
      <c r="F67" s="65" t="s">
        <v>98</v>
      </c>
      <c r="G67" s="61" t="s">
        <v>95</v>
      </c>
      <c r="H67" s="59"/>
      <c r="L67" s="2">
        <f t="shared" si="4"/>
        <v>1</v>
      </c>
      <c r="M67" s="2">
        <f t="shared" si="5"/>
        <v>0</v>
      </c>
      <c r="N67" s="2">
        <f t="shared" si="6"/>
        <v>0</v>
      </c>
      <c r="O67" s="2">
        <f t="shared" si="7"/>
        <v>0</v>
      </c>
    </row>
    <row r="68" spans="1:15" customFormat="1" ht="15" x14ac:dyDescent="0.25">
      <c r="A68" s="101"/>
      <c r="B68" s="103"/>
      <c r="C68" s="5" t="s">
        <v>280</v>
      </c>
      <c r="D68" s="60" t="s">
        <v>281</v>
      </c>
      <c r="E68" s="61" t="s">
        <v>271</v>
      </c>
      <c r="F68" s="65" t="s">
        <v>98</v>
      </c>
      <c r="G68" s="61" t="s">
        <v>95</v>
      </c>
      <c r="H68" s="59"/>
      <c r="L68" s="2">
        <f t="shared" si="4"/>
        <v>1</v>
      </c>
      <c r="M68" s="2">
        <f t="shared" si="5"/>
        <v>0</v>
      </c>
      <c r="N68" s="2">
        <f t="shared" si="6"/>
        <v>0</v>
      </c>
      <c r="O68" s="2">
        <f t="shared" si="7"/>
        <v>0</v>
      </c>
    </row>
    <row r="69" spans="1:15" customFormat="1" ht="15" x14ac:dyDescent="0.25">
      <c r="A69" s="101"/>
      <c r="B69" s="103"/>
      <c r="C69" s="5" t="s">
        <v>282</v>
      </c>
      <c r="D69" s="60" t="s">
        <v>283</v>
      </c>
      <c r="E69" s="61" t="s">
        <v>284</v>
      </c>
      <c r="F69" s="65" t="s">
        <v>98</v>
      </c>
      <c r="G69" s="61" t="s">
        <v>95</v>
      </c>
      <c r="H69" s="59"/>
      <c r="L69" s="2">
        <f t="shared" si="4"/>
        <v>1</v>
      </c>
      <c r="M69" s="2">
        <f t="shared" si="5"/>
        <v>0</v>
      </c>
      <c r="N69" s="2">
        <f t="shared" si="6"/>
        <v>0</v>
      </c>
      <c r="O69" s="2">
        <f t="shared" si="7"/>
        <v>0</v>
      </c>
    </row>
    <row r="70" spans="1:15" customFormat="1" ht="15" x14ac:dyDescent="0.25">
      <c r="A70" s="101"/>
      <c r="B70" s="103"/>
      <c r="C70" s="5" t="s">
        <v>285</v>
      </c>
      <c r="D70" s="60" t="s">
        <v>286</v>
      </c>
      <c r="E70" s="61" t="s">
        <v>284</v>
      </c>
      <c r="F70" s="65" t="s">
        <v>98</v>
      </c>
      <c r="G70" s="61" t="s">
        <v>95</v>
      </c>
      <c r="H70" s="59"/>
      <c r="L70" s="2">
        <f t="shared" si="4"/>
        <v>1</v>
      </c>
      <c r="M70" s="2">
        <f t="shared" si="5"/>
        <v>0</v>
      </c>
      <c r="N70" s="2">
        <f t="shared" si="6"/>
        <v>0</v>
      </c>
      <c r="O70" s="2">
        <f t="shared" si="7"/>
        <v>0</v>
      </c>
    </row>
    <row r="71" spans="1:15" customFormat="1" ht="15" x14ac:dyDescent="0.25">
      <c r="A71" s="101"/>
      <c r="B71" s="103"/>
      <c r="C71" s="5" t="s">
        <v>287</v>
      </c>
      <c r="D71" s="60" t="s">
        <v>288</v>
      </c>
      <c r="E71" s="61" t="s">
        <v>23</v>
      </c>
      <c r="F71" s="65" t="s">
        <v>98</v>
      </c>
      <c r="G71" s="61" t="s">
        <v>17</v>
      </c>
      <c r="H71" s="59"/>
      <c r="L71" s="2">
        <f t="shared" si="4"/>
        <v>0</v>
      </c>
      <c r="M71" s="2">
        <f t="shared" si="5"/>
        <v>2</v>
      </c>
      <c r="N71" s="2">
        <f t="shared" si="6"/>
        <v>0</v>
      </c>
      <c r="O71" s="2">
        <f t="shared" si="7"/>
        <v>0</v>
      </c>
    </row>
    <row r="72" spans="1:15" customFormat="1" ht="15" x14ac:dyDescent="0.25">
      <c r="A72" s="101"/>
      <c r="B72" s="103"/>
      <c r="C72" s="5" t="s">
        <v>289</v>
      </c>
      <c r="D72" s="60" t="s">
        <v>290</v>
      </c>
      <c r="E72" s="61" t="s">
        <v>23</v>
      </c>
      <c r="F72" s="65" t="s">
        <v>98</v>
      </c>
      <c r="G72" s="61" t="s">
        <v>95</v>
      </c>
      <c r="H72" s="59"/>
      <c r="L72" s="2">
        <f t="shared" si="4"/>
        <v>1</v>
      </c>
      <c r="M72" s="2">
        <f t="shared" si="5"/>
        <v>0</v>
      </c>
      <c r="N72" s="2">
        <f t="shared" si="6"/>
        <v>0</v>
      </c>
      <c r="O72" s="2">
        <f t="shared" si="7"/>
        <v>0</v>
      </c>
    </row>
    <row r="73" spans="1:15" customFormat="1" ht="15" x14ac:dyDescent="0.25">
      <c r="A73" s="101"/>
      <c r="B73" s="103"/>
      <c r="C73" s="5" t="s">
        <v>291</v>
      </c>
      <c r="D73" s="60" t="s">
        <v>292</v>
      </c>
      <c r="E73" s="61" t="s">
        <v>23</v>
      </c>
      <c r="F73" s="65" t="s">
        <v>98</v>
      </c>
      <c r="G73" s="61" t="s">
        <v>95</v>
      </c>
      <c r="H73" s="59"/>
      <c r="L73" s="2">
        <f t="shared" si="4"/>
        <v>1</v>
      </c>
      <c r="M73" s="2">
        <f t="shared" si="5"/>
        <v>0</v>
      </c>
      <c r="N73" s="2">
        <f t="shared" si="6"/>
        <v>0</v>
      </c>
      <c r="O73" s="2">
        <f t="shared" si="7"/>
        <v>0</v>
      </c>
    </row>
    <row r="74" spans="1:15" customFormat="1" ht="15" x14ac:dyDescent="0.25">
      <c r="A74" s="101"/>
      <c r="B74" s="103"/>
      <c r="C74" s="5" t="s">
        <v>293</v>
      </c>
      <c r="D74" s="60" t="s">
        <v>294</v>
      </c>
      <c r="E74" s="61" t="s">
        <v>295</v>
      </c>
      <c r="F74" s="65" t="s">
        <v>98</v>
      </c>
      <c r="G74" s="61" t="s">
        <v>95</v>
      </c>
      <c r="H74" s="59"/>
      <c r="L74" s="2">
        <f t="shared" si="4"/>
        <v>1</v>
      </c>
      <c r="M74" s="2">
        <f t="shared" si="5"/>
        <v>0</v>
      </c>
      <c r="N74" s="2">
        <f t="shared" si="6"/>
        <v>0</v>
      </c>
      <c r="O74" s="2">
        <f t="shared" si="7"/>
        <v>0</v>
      </c>
    </row>
    <row r="75" spans="1:15" customFormat="1" ht="15" x14ac:dyDescent="0.25">
      <c r="A75" s="101"/>
      <c r="B75" s="103"/>
      <c r="C75" s="5" t="s">
        <v>296</v>
      </c>
      <c r="D75" s="60" t="s">
        <v>297</v>
      </c>
      <c r="E75" s="61" t="s">
        <v>89</v>
      </c>
      <c r="F75" s="65" t="s">
        <v>98</v>
      </c>
      <c r="G75" s="61" t="s">
        <v>95</v>
      </c>
      <c r="H75" s="59"/>
      <c r="L75" s="2">
        <f t="shared" si="4"/>
        <v>1</v>
      </c>
      <c r="M75" s="2">
        <f t="shared" si="5"/>
        <v>0</v>
      </c>
      <c r="N75" s="2">
        <f t="shared" si="6"/>
        <v>0</v>
      </c>
      <c r="O75" s="2">
        <f t="shared" si="7"/>
        <v>0</v>
      </c>
    </row>
    <row r="76" spans="1:15" customFormat="1" ht="15" x14ac:dyDescent="0.25">
      <c r="A76" s="101"/>
      <c r="B76" s="103"/>
      <c r="C76" s="5" t="s">
        <v>298</v>
      </c>
      <c r="D76" s="60" t="s">
        <v>299</v>
      </c>
      <c r="E76" s="61" t="s">
        <v>300</v>
      </c>
      <c r="F76" s="65" t="s">
        <v>98</v>
      </c>
      <c r="G76" s="61" t="s">
        <v>95</v>
      </c>
      <c r="H76" s="59"/>
      <c r="L76" s="2">
        <f t="shared" si="4"/>
        <v>1</v>
      </c>
      <c r="M76" s="2">
        <f t="shared" si="5"/>
        <v>0</v>
      </c>
      <c r="N76" s="2">
        <f t="shared" si="6"/>
        <v>0</v>
      </c>
      <c r="O76" s="2">
        <f t="shared" si="7"/>
        <v>0</v>
      </c>
    </row>
    <row r="77" spans="1:15" customFormat="1" ht="15" x14ac:dyDescent="0.25">
      <c r="A77" s="101"/>
      <c r="B77" s="103"/>
      <c r="C77" s="5" t="s">
        <v>301</v>
      </c>
      <c r="D77" s="60" t="s">
        <v>302</v>
      </c>
      <c r="E77" s="61" t="s">
        <v>221</v>
      </c>
      <c r="F77" s="65" t="s">
        <v>98</v>
      </c>
      <c r="G77" s="61" t="s">
        <v>95</v>
      </c>
      <c r="H77" s="59"/>
      <c r="L77" s="2">
        <f t="shared" si="4"/>
        <v>1</v>
      </c>
      <c r="M77" s="2">
        <f t="shared" si="5"/>
        <v>0</v>
      </c>
      <c r="N77" s="2">
        <f t="shared" si="6"/>
        <v>0</v>
      </c>
      <c r="O77" s="2">
        <f t="shared" si="7"/>
        <v>0</v>
      </c>
    </row>
    <row r="78" spans="1:15" customFormat="1" ht="15" x14ac:dyDescent="0.25">
      <c r="A78" s="101"/>
      <c r="B78" s="103"/>
      <c r="C78" s="5" t="s">
        <v>303</v>
      </c>
      <c r="D78" s="60" t="s">
        <v>304</v>
      </c>
      <c r="E78" s="61" t="s">
        <v>271</v>
      </c>
      <c r="F78" s="65" t="s">
        <v>98</v>
      </c>
      <c r="G78" s="61" t="s">
        <v>95</v>
      </c>
      <c r="H78" s="59"/>
      <c r="L78" s="2">
        <f t="shared" si="4"/>
        <v>1</v>
      </c>
      <c r="M78" s="2">
        <f t="shared" si="5"/>
        <v>0</v>
      </c>
      <c r="N78" s="2">
        <f t="shared" si="6"/>
        <v>0</v>
      </c>
      <c r="O78" s="2">
        <f t="shared" si="7"/>
        <v>0</v>
      </c>
    </row>
    <row r="79" spans="1:15" customFormat="1" ht="15" x14ac:dyDescent="0.25">
      <c r="A79" s="101"/>
      <c r="B79" s="103"/>
      <c r="C79" s="5" t="s">
        <v>305</v>
      </c>
      <c r="D79" s="60" t="s">
        <v>306</v>
      </c>
      <c r="E79" s="61" t="s">
        <v>29</v>
      </c>
      <c r="F79" s="65" t="s">
        <v>98</v>
      </c>
      <c r="G79" s="61" t="s">
        <v>95</v>
      </c>
      <c r="H79" s="59"/>
      <c r="L79" s="2">
        <f t="shared" si="4"/>
        <v>1</v>
      </c>
      <c r="M79" s="2">
        <f t="shared" si="5"/>
        <v>0</v>
      </c>
      <c r="N79" s="2">
        <f t="shared" si="6"/>
        <v>0</v>
      </c>
      <c r="O79" s="2">
        <f t="shared" si="7"/>
        <v>0</v>
      </c>
    </row>
    <row r="80" spans="1:15" customFormat="1" ht="15" x14ac:dyDescent="0.25">
      <c r="A80" s="101"/>
      <c r="B80" s="103"/>
      <c r="C80" s="5" t="s">
        <v>307</v>
      </c>
      <c r="D80" s="60" t="s">
        <v>308</v>
      </c>
      <c r="E80" s="61" t="s">
        <v>10</v>
      </c>
      <c r="F80" s="65" t="s">
        <v>97</v>
      </c>
      <c r="G80" s="61" t="s">
        <v>95</v>
      </c>
      <c r="H80" s="59"/>
      <c r="L80" s="2">
        <f t="shared" si="4"/>
        <v>1</v>
      </c>
      <c r="M80" s="2">
        <f t="shared" si="5"/>
        <v>0</v>
      </c>
      <c r="N80" s="2">
        <f t="shared" si="6"/>
        <v>0</v>
      </c>
      <c r="O80" s="2">
        <f t="shared" si="7"/>
        <v>0</v>
      </c>
    </row>
    <row r="81" spans="1:15" customFormat="1" ht="15" x14ac:dyDescent="0.25">
      <c r="A81" s="101"/>
      <c r="B81" s="103"/>
      <c r="C81" s="5" t="s">
        <v>309</v>
      </c>
      <c r="D81" s="57" t="s">
        <v>310</v>
      </c>
      <c r="E81" s="58" t="s">
        <v>311</v>
      </c>
      <c r="F81" s="66" t="s">
        <v>98</v>
      </c>
      <c r="G81" s="58" t="s">
        <v>74</v>
      </c>
      <c r="H81" s="59"/>
      <c r="L81" s="2">
        <f t="shared" si="4"/>
        <v>0</v>
      </c>
      <c r="M81" s="2">
        <f t="shared" si="5"/>
        <v>0</v>
      </c>
      <c r="N81" s="2">
        <f t="shared" si="6"/>
        <v>4</v>
      </c>
      <c r="O81" s="2">
        <f t="shared" si="7"/>
        <v>0</v>
      </c>
    </row>
    <row r="82" spans="1:15" customFormat="1" ht="15" x14ac:dyDescent="0.25">
      <c r="A82" s="102"/>
      <c r="B82" s="104"/>
      <c r="C82" s="5" t="s">
        <v>312</v>
      </c>
      <c r="D82" s="57" t="s">
        <v>313</v>
      </c>
      <c r="E82" s="58" t="s">
        <v>314</v>
      </c>
      <c r="F82" s="66" t="s">
        <v>98</v>
      </c>
      <c r="G82" s="58" t="s">
        <v>95</v>
      </c>
      <c r="H82" s="59"/>
      <c r="L82" s="2">
        <f t="shared" si="4"/>
        <v>1</v>
      </c>
      <c r="M82" s="2">
        <f t="shared" si="5"/>
        <v>0</v>
      </c>
      <c r="N82" s="2">
        <f t="shared" si="6"/>
        <v>0</v>
      </c>
      <c r="O82" s="2">
        <f t="shared" si="7"/>
        <v>0</v>
      </c>
    </row>
    <row r="83" spans="1:15" s="2" customFormat="1" x14ac:dyDescent="0.25">
      <c r="A83" s="105">
        <v>4</v>
      </c>
      <c r="B83" s="106" t="s">
        <v>2</v>
      </c>
      <c r="C83" s="5" t="s">
        <v>31</v>
      </c>
      <c r="D83" s="3" t="s">
        <v>32</v>
      </c>
      <c r="E83" s="4" t="s">
        <v>33</v>
      </c>
      <c r="F83" s="5" t="s">
        <v>97</v>
      </c>
      <c r="G83" s="5" t="s">
        <v>96</v>
      </c>
      <c r="H83" s="43">
        <v>12</v>
      </c>
      <c r="I83" s="43"/>
      <c r="J83" s="41">
        <v>2178</v>
      </c>
      <c r="K83" s="12"/>
      <c r="L83" s="2">
        <f t="shared" si="4"/>
        <v>0</v>
      </c>
      <c r="M83" s="2">
        <f t="shared" si="5"/>
        <v>0</v>
      </c>
      <c r="N83" s="2">
        <f t="shared" si="6"/>
        <v>0</v>
      </c>
      <c r="O83" s="2">
        <f t="shared" si="7"/>
        <v>12</v>
      </c>
    </row>
    <row r="84" spans="1:15" s="2" customFormat="1" x14ac:dyDescent="0.25">
      <c r="A84" s="105"/>
      <c r="B84" s="106"/>
      <c r="C84" s="5" t="s">
        <v>34</v>
      </c>
      <c r="D84" s="3" t="s">
        <v>35</v>
      </c>
      <c r="E84" s="4" t="s">
        <v>36</v>
      </c>
      <c r="F84" s="5" t="s">
        <v>98</v>
      </c>
      <c r="G84" s="5" t="s">
        <v>74</v>
      </c>
      <c r="H84" s="43"/>
      <c r="I84" s="43">
        <v>4</v>
      </c>
      <c r="J84" s="41">
        <v>525</v>
      </c>
      <c r="K84" s="12"/>
      <c r="L84" s="2">
        <f t="shared" si="4"/>
        <v>0</v>
      </c>
      <c r="M84" s="2">
        <f t="shared" si="5"/>
        <v>0</v>
      </c>
      <c r="N84" s="2">
        <f t="shared" si="6"/>
        <v>4</v>
      </c>
      <c r="O84" s="2">
        <f t="shared" si="7"/>
        <v>0</v>
      </c>
    </row>
    <row r="85" spans="1:15" s="2" customFormat="1" x14ac:dyDescent="0.25">
      <c r="A85" s="105"/>
      <c r="B85" s="106"/>
      <c r="C85" s="5" t="s">
        <v>37</v>
      </c>
      <c r="D85" s="3" t="s">
        <v>38</v>
      </c>
      <c r="E85" s="4" t="s">
        <v>21</v>
      </c>
      <c r="F85" s="5" t="s">
        <v>98</v>
      </c>
      <c r="G85" s="5" t="s">
        <v>95</v>
      </c>
      <c r="H85" s="43"/>
      <c r="I85" s="43">
        <v>1</v>
      </c>
      <c r="J85" s="41">
        <v>182</v>
      </c>
      <c r="K85" s="12"/>
      <c r="L85" s="2">
        <f t="shared" si="4"/>
        <v>1</v>
      </c>
      <c r="M85" s="2">
        <f t="shared" si="5"/>
        <v>0</v>
      </c>
      <c r="N85" s="2">
        <f t="shared" si="6"/>
        <v>0</v>
      </c>
      <c r="O85" s="2">
        <f t="shared" si="7"/>
        <v>0</v>
      </c>
    </row>
    <row r="86" spans="1:15" s="2" customFormat="1" x14ac:dyDescent="0.25">
      <c r="A86" s="105"/>
      <c r="B86" s="106"/>
      <c r="C86" s="5" t="s">
        <v>39</v>
      </c>
      <c r="D86" s="3" t="s">
        <v>40</v>
      </c>
      <c r="E86" s="4" t="s">
        <v>29</v>
      </c>
      <c r="F86" s="5" t="s">
        <v>98</v>
      </c>
      <c r="G86" s="5" t="s">
        <v>95</v>
      </c>
      <c r="H86" s="43"/>
      <c r="I86" s="43">
        <v>1</v>
      </c>
      <c r="J86" s="41">
        <v>100</v>
      </c>
      <c r="K86" s="12"/>
      <c r="L86" s="2">
        <f t="shared" si="4"/>
        <v>1</v>
      </c>
      <c r="M86" s="2">
        <f t="shared" si="5"/>
        <v>0</v>
      </c>
      <c r="N86" s="2">
        <f t="shared" si="6"/>
        <v>0</v>
      </c>
      <c r="O86" s="2">
        <f t="shared" si="7"/>
        <v>0</v>
      </c>
    </row>
    <row r="87" spans="1:15" s="2" customFormat="1" x14ac:dyDescent="0.25">
      <c r="A87" s="105"/>
      <c r="B87" s="106"/>
      <c r="C87" s="5" t="s">
        <v>41</v>
      </c>
      <c r="D87" s="3" t="s">
        <v>42</v>
      </c>
      <c r="E87" s="4" t="s">
        <v>43</v>
      </c>
      <c r="F87" s="5" t="s">
        <v>98</v>
      </c>
      <c r="G87" s="4" t="s">
        <v>95</v>
      </c>
      <c r="H87" s="44"/>
      <c r="I87" s="44">
        <v>1</v>
      </c>
      <c r="J87" s="41">
        <v>52</v>
      </c>
      <c r="K87" s="12"/>
      <c r="L87" s="2">
        <f t="shared" si="4"/>
        <v>1</v>
      </c>
      <c r="M87" s="2">
        <f t="shared" si="5"/>
        <v>0</v>
      </c>
      <c r="N87" s="2">
        <f t="shared" si="6"/>
        <v>0</v>
      </c>
      <c r="O87" s="2">
        <f t="shared" si="7"/>
        <v>0</v>
      </c>
    </row>
    <row r="88" spans="1:15" s="2" customFormat="1" ht="15" x14ac:dyDescent="0.25">
      <c r="A88" s="105"/>
      <c r="B88" s="106"/>
      <c r="C88" s="5" t="s">
        <v>44</v>
      </c>
      <c r="D88" s="3" t="s">
        <v>45</v>
      </c>
      <c r="E88" s="4" t="s">
        <v>9</v>
      </c>
      <c r="F88" s="6" t="s">
        <v>98</v>
      </c>
      <c r="G88" s="6" t="s">
        <v>95</v>
      </c>
      <c r="H88" s="45"/>
      <c r="I88" s="45">
        <v>1</v>
      </c>
      <c r="J88" s="41">
        <v>150</v>
      </c>
      <c r="K88" s="12"/>
      <c r="L88" s="2">
        <f t="shared" si="4"/>
        <v>1</v>
      </c>
      <c r="M88" s="2">
        <f t="shared" si="5"/>
        <v>0</v>
      </c>
      <c r="N88" s="2">
        <f t="shared" si="6"/>
        <v>0</v>
      </c>
      <c r="O88" s="2">
        <f t="shared" si="7"/>
        <v>0</v>
      </c>
    </row>
    <row r="89" spans="1:15" s="2" customFormat="1" x14ac:dyDescent="0.25">
      <c r="A89" s="105">
        <v>5</v>
      </c>
      <c r="B89" s="106" t="s">
        <v>46</v>
      </c>
      <c r="C89" s="5" t="s">
        <v>47</v>
      </c>
      <c r="D89" s="3" t="s">
        <v>48</v>
      </c>
      <c r="E89" s="4" t="s">
        <v>10</v>
      </c>
      <c r="F89" s="4" t="s">
        <v>97</v>
      </c>
      <c r="G89" s="5" t="s">
        <v>96</v>
      </c>
      <c r="H89" s="43">
        <v>12</v>
      </c>
      <c r="I89" s="43"/>
      <c r="J89" s="41">
        <v>2153.25</v>
      </c>
      <c r="K89" s="12"/>
      <c r="L89" s="2">
        <f t="shared" si="4"/>
        <v>0</v>
      </c>
      <c r="M89" s="2">
        <f t="shared" si="5"/>
        <v>0</v>
      </c>
      <c r="N89" s="2">
        <f t="shared" si="6"/>
        <v>0</v>
      </c>
      <c r="O89" s="2">
        <f t="shared" si="7"/>
        <v>12</v>
      </c>
    </row>
    <row r="90" spans="1:15" s="2" customFormat="1" x14ac:dyDescent="0.25">
      <c r="A90" s="105"/>
      <c r="B90" s="106"/>
      <c r="C90" s="5" t="s">
        <v>49</v>
      </c>
      <c r="D90" s="3" t="s">
        <v>50</v>
      </c>
      <c r="E90" s="4" t="s">
        <v>10</v>
      </c>
      <c r="F90" s="4" t="s">
        <v>97</v>
      </c>
      <c r="G90" s="4" t="s">
        <v>95</v>
      </c>
      <c r="H90" s="44">
        <v>1</v>
      </c>
      <c r="I90" s="44"/>
      <c r="J90" s="41">
        <v>112.5</v>
      </c>
      <c r="K90" s="12"/>
      <c r="L90" s="2">
        <f t="shared" si="4"/>
        <v>1</v>
      </c>
      <c r="M90" s="2">
        <f t="shared" si="5"/>
        <v>0</v>
      </c>
      <c r="N90" s="2">
        <f t="shared" si="6"/>
        <v>0</v>
      </c>
      <c r="O90" s="2">
        <f t="shared" si="7"/>
        <v>0</v>
      </c>
    </row>
    <row r="91" spans="1:15" s="2" customFormat="1" x14ac:dyDescent="0.25">
      <c r="A91" s="105">
        <v>6</v>
      </c>
      <c r="B91" s="106" t="s">
        <v>3</v>
      </c>
      <c r="C91" s="5" t="s">
        <v>51</v>
      </c>
      <c r="D91" s="3" t="s">
        <v>52</v>
      </c>
      <c r="E91" s="4" t="s">
        <v>10</v>
      </c>
      <c r="F91" s="7" t="s">
        <v>97</v>
      </c>
      <c r="G91" s="5" t="s">
        <v>96</v>
      </c>
      <c r="H91" s="43">
        <v>1</v>
      </c>
      <c r="I91" s="43"/>
      <c r="J91" s="41">
        <v>1113.75</v>
      </c>
      <c r="K91" s="12"/>
      <c r="L91" s="2">
        <f t="shared" ref="L91:L122" si="8">IF(G91="anual",1,0)</f>
        <v>0</v>
      </c>
      <c r="M91" s="2">
        <f t="shared" ref="M91:M122" si="9">IF(G91="semestral",2,0)</f>
        <v>0</v>
      </c>
      <c r="N91" s="2">
        <f t="shared" ref="N91:N122" si="10">IF(G91="trimestral",4,0)</f>
        <v>0</v>
      </c>
      <c r="O91" s="2">
        <f t="shared" ref="O91:O122" si="11">IF(G91="mensual",12,0)</f>
        <v>12</v>
      </c>
    </row>
    <row r="92" spans="1:15" s="2" customFormat="1" x14ac:dyDescent="0.25">
      <c r="A92" s="105"/>
      <c r="B92" s="106"/>
      <c r="C92" s="5" t="s">
        <v>53</v>
      </c>
      <c r="D92" s="3" t="s">
        <v>54</v>
      </c>
      <c r="E92" s="4" t="s">
        <v>10</v>
      </c>
      <c r="F92" s="5" t="s">
        <v>97</v>
      </c>
      <c r="G92" s="5" t="s">
        <v>17</v>
      </c>
      <c r="H92" s="43">
        <v>6</v>
      </c>
      <c r="I92" s="43"/>
      <c r="J92" s="41">
        <v>495</v>
      </c>
      <c r="K92" s="12"/>
      <c r="L92" s="2">
        <f t="shared" si="8"/>
        <v>0</v>
      </c>
      <c r="M92" s="2">
        <f t="shared" si="9"/>
        <v>2</v>
      </c>
      <c r="N92" s="2">
        <f t="shared" si="10"/>
        <v>0</v>
      </c>
      <c r="O92" s="2">
        <f t="shared" si="11"/>
        <v>0</v>
      </c>
    </row>
    <row r="93" spans="1:15" s="2" customFormat="1" x14ac:dyDescent="0.25">
      <c r="A93" s="105">
        <v>7</v>
      </c>
      <c r="B93" s="106" t="s">
        <v>4</v>
      </c>
      <c r="C93" s="5" t="s">
        <v>55</v>
      </c>
      <c r="D93" s="3" t="s">
        <v>56</v>
      </c>
      <c r="E93" s="4" t="s">
        <v>10</v>
      </c>
      <c r="F93" s="5" t="s">
        <v>97</v>
      </c>
      <c r="G93" s="5" t="s">
        <v>74</v>
      </c>
      <c r="H93" s="43">
        <v>4</v>
      </c>
      <c r="I93" s="43"/>
      <c r="J93" s="41">
        <v>940.5</v>
      </c>
      <c r="K93" s="12"/>
      <c r="L93" s="2">
        <f t="shared" si="8"/>
        <v>0</v>
      </c>
      <c r="M93" s="2">
        <f t="shared" si="9"/>
        <v>0</v>
      </c>
      <c r="N93" s="2">
        <f t="shared" si="10"/>
        <v>4</v>
      </c>
      <c r="O93" s="2">
        <f t="shared" si="11"/>
        <v>0</v>
      </c>
    </row>
    <row r="94" spans="1:15" s="2" customFormat="1" x14ac:dyDescent="0.25">
      <c r="A94" s="105"/>
      <c r="B94" s="106"/>
      <c r="C94" s="5" t="s">
        <v>57</v>
      </c>
      <c r="D94" s="3" t="s">
        <v>58</v>
      </c>
      <c r="E94" s="4" t="s">
        <v>10</v>
      </c>
      <c r="F94" s="5" t="s">
        <v>97</v>
      </c>
      <c r="G94" s="5" t="s">
        <v>74</v>
      </c>
      <c r="H94" s="43">
        <v>4</v>
      </c>
      <c r="I94" s="43"/>
      <c r="J94" s="41">
        <v>816.75</v>
      </c>
      <c r="K94" s="12"/>
      <c r="L94" s="2">
        <f t="shared" si="8"/>
        <v>0</v>
      </c>
      <c r="M94" s="2">
        <f t="shared" si="9"/>
        <v>0</v>
      </c>
      <c r="N94" s="2">
        <f t="shared" si="10"/>
        <v>4</v>
      </c>
      <c r="O94" s="2">
        <f t="shared" si="11"/>
        <v>0</v>
      </c>
    </row>
    <row r="95" spans="1:15" s="2" customFormat="1" x14ac:dyDescent="0.25">
      <c r="A95" s="105"/>
      <c r="B95" s="106"/>
      <c r="C95" s="5" t="s">
        <v>59</v>
      </c>
      <c r="D95" s="3" t="s">
        <v>60</v>
      </c>
      <c r="E95" s="4" t="s">
        <v>10</v>
      </c>
      <c r="F95" s="5" t="s">
        <v>97</v>
      </c>
      <c r="G95" s="5" t="s">
        <v>74</v>
      </c>
      <c r="H95" s="43">
        <v>4</v>
      </c>
      <c r="I95" s="43"/>
      <c r="J95" s="41">
        <v>600</v>
      </c>
      <c r="K95" s="12"/>
      <c r="L95" s="2">
        <f t="shared" si="8"/>
        <v>0</v>
      </c>
      <c r="M95" s="2">
        <f t="shared" si="9"/>
        <v>0</v>
      </c>
      <c r="N95" s="2">
        <f t="shared" si="10"/>
        <v>4</v>
      </c>
      <c r="O95" s="2">
        <f t="shared" si="11"/>
        <v>0</v>
      </c>
    </row>
    <row r="96" spans="1:15" s="2" customFormat="1" x14ac:dyDescent="0.25">
      <c r="A96" s="105"/>
      <c r="B96" s="106"/>
      <c r="C96" s="5" t="s">
        <v>61</v>
      </c>
      <c r="D96" s="3" t="s">
        <v>62</v>
      </c>
      <c r="E96" s="4" t="s">
        <v>10</v>
      </c>
      <c r="F96" s="4" t="s">
        <v>97</v>
      </c>
      <c r="G96" s="15" t="s">
        <v>95</v>
      </c>
      <c r="H96" s="46">
        <v>1</v>
      </c>
      <c r="I96" s="46"/>
      <c r="J96" s="41">
        <v>31.2</v>
      </c>
      <c r="K96" s="12"/>
      <c r="L96" s="2">
        <f t="shared" si="8"/>
        <v>1</v>
      </c>
      <c r="M96" s="2">
        <f t="shared" si="9"/>
        <v>0</v>
      </c>
      <c r="N96" s="2">
        <f t="shared" si="10"/>
        <v>0</v>
      </c>
      <c r="O96" s="2">
        <f t="shared" si="11"/>
        <v>0</v>
      </c>
    </row>
    <row r="97" spans="1:15" s="2" customFormat="1" ht="15" x14ac:dyDescent="0.25">
      <c r="A97" s="105"/>
      <c r="B97" s="106"/>
      <c r="C97" s="5" t="s">
        <v>63</v>
      </c>
      <c r="D97" s="16" t="s">
        <v>5</v>
      </c>
      <c r="E97" s="4" t="s">
        <v>10</v>
      </c>
      <c r="F97" s="6" t="s">
        <v>97</v>
      </c>
      <c r="G97" s="15" t="s">
        <v>95</v>
      </c>
      <c r="H97" s="46">
        <v>1</v>
      </c>
      <c r="I97" s="46"/>
      <c r="J97" s="41">
        <v>225</v>
      </c>
      <c r="K97" s="12"/>
      <c r="L97" s="2">
        <f t="shared" si="8"/>
        <v>1</v>
      </c>
      <c r="M97" s="2">
        <f t="shared" si="9"/>
        <v>0</v>
      </c>
      <c r="N97" s="2">
        <f t="shared" si="10"/>
        <v>0</v>
      </c>
      <c r="O97" s="2">
        <f t="shared" si="11"/>
        <v>0</v>
      </c>
    </row>
    <row r="98" spans="1:15" s="2" customFormat="1" x14ac:dyDescent="0.25">
      <c r="A98" s="105"/>
      <c r="B98" s="106"/>
      <c r="C98" s="5" t="s">
        <v>64</v>
      </c>
      <c r="D98" s="16" t="s">
        <v>65</v>
      </c>
      <c r="E98" s="4" t="s">
        <v>10</v>
      </c>
      <c r="F98" s="5" t="s">
        <v>97</v>
      </c>
      <c r="G98" s="15" t="s">
        <v>96</v>
      </c>
      <c r="H98" s="46">
        <v>12</v>
      </c>
      <c r="I98" s="46"/>
      <c r="J98" s="41">
        <v>1250</v>
      </c>
      <c r="K98" s="12"/>
      <c r="L98" s="2">
        <f t="shared" si="8"/>
        <v>0</v>
      </c>
      <c r="M98" s="2">
        <f t="shared" si="9"/>
        <v>0</v>
      </c>
      <c r="N98" s="2">
        <f t="shared" si="10"/>
        <v>0</v>
      </c>
      <c r="O98" s="2">
        <f t="shared" si="11"/>
        <v>12</v>
      </c>
    </row>
    <row r="99" spans="1:15" s="2" customFormat="1" x14ac:dyDescent="0.25">
      <c r="A99" s="105">
        <v>8</v>
      </c>
      <c r="B99" s="106" t="s">
        <v>6</v>
      </c>
      <c r="C99" s="5" t="s">
        <v>66</v>
      </c>
      <c r="D99" s="3" t="s">
        <v>67</v>
      </c>
      <c r="E99" s="4" t="s">
        <v>9</v>
      </c>
      <c r="F99" s="5" t="s">
        <v>98</v>
      </c>
      <c r="G99" s="5" t="s">
        <v>74</v>
      </c>
      <c r="H99" s="43"/>
      <c r="I99" s="43">
        <v>4</v>
      </c>
      <c r="J99" s="41">
        <v>990</v>
      </c>
      <c r="K99" s="12"/>
      <c r="L99" s="2">
        <f t="shared" si="8"/>
        <v>0</v>
      </c>
      <c r="M99" s="2">
        <f t="shared" si="9"/>
        <v>0</v>
      </c>
      <c r="N99" s="2">
        <f t="shared" si="10"/>
        <v>4</v>
      </c>
      <c r="O99" s="2">
        <f t="shared" si="11"/>
        <v>0</v>
      </c>
    </row>
    <row r="100" spans="1:15" s="2" customFormat="1" x14ac:dyDescent="0.25">
      <c r="A100" s="105"/>
      <c r="B100" s="106"/>
      <c r="C100" s="5" t="s">
        <v>68</v>
      </c>
      <c r="D100" s="3" t="s">
        <v>69</v>
      </c>
      <c r="E100" s="4" t="s">
        <v>10</v>
      </c>
      <c r="F100" s="5" t="s">
        <v>97</v>
      </c>
      <c r="G100" s="5" t="s">
        <v>95</v>
      </c>
      <c r="H100" s="43">
        <v>1</v>
      </c>
      <c r="I100" s="43"/>
      <c r="J100" s="41">
        <v>225</v>
      </c>
      <c r="K100" s="12"/>
      <c r="L100" s="2">
        <f t="shared" si="8"/>
        <v>1</v>
      </c>
      <c r="M100" s="2">
        <f t="shared" si="9"/>
        <v>0</v>
      </c>
      <c r="N100" s="2">
        <f t="shared" si="10"/>
        <v>0</v>
      </c>
      <c r="O100" s="2">
        <f t="shared" si="11"/>
        <v>0</v>
      </c>
    </row>
    <row r="101" spans="1:15" s="2" customFormat="1" x14ac:dyDescent="0.25">
      <c r="A101" s="105"/>
      <c r="B101" s="106"/>
      <c r="C101" s="5" t="s">
        <v>70</v>
      </c>
      <c r="D101" s="3" t="s">
        <v>71</v>
      </c>
      <c r="E101" s="4" t="s">
        <v>10</v>
      </c>
      <c r="F101" s="5" t="s">
        <v>97</v>
      </c>
      <c r="G101" s="5" t="s">
        <v>95</v>
      </c>
      <c r="H101" s="43">
        <v>1</v>
      </c>
      <c r="I101" s="43"/>
      <c r="J101" s="41">
        <v>225</v>
      </c>
      <c r="K101" s="12"/>
      <c r="L101" s="2">
        <f t="shared" si="8"/>
        <v>1</v>
      </c>
      <c r="M101" s="2">
        <f t="shared" si="9"/>
        <v>0</v>
      </c>
      <c r="N101" s="2">
        <f t="shared" si="10"/>
        <v>0</v>
      </c>
      <c r="O101" s="2">
        <f t="shared" si="11"/>
        <v>0</v>
      </c>
    </row>
    <row r="102" spans="1:15" s="2" customFormat="1" x14ac:dyDescent="0.25">
      <c r="A102" s="105">
        <v>10</v>
      </c>
      <c r="B102" s="106" t="s">
        <v>7</v>
      </c>
      <c r="C102" s="5" t="s">
        <v>72</v>
      </c>
      <c r="D102" s="3" t="s">
        <v>73</v>
      </c>
      <c r="E102" s="4" t="s">
        <v>10</v>
      </c>
      <c r="F102" s="5" t="s">
        <v>97</v>
      </c>
      <c r="G102" s="5" t="s">
        <v>74</v>
      </c>
      <c r="H102" s="43">
        <v>4</v>
      </c>
      <c r="I102" s="43"/>
      <c r="J102" s="41">
        <v>742.5</v>
      </c>
      <c r="K102" s="12"/>
      <c r="L102" s="2">
        <f t="shared" si="8"/>
        <v>0</v>
      </c>
      <c r="M102" s="2">
        <f t="shared" si="9"/>
        <v>0</v>
      </c>
      <c r="N102" s="2">
        <f t="shared" si="10"/>
        <v>4</v>
      </c>
      <c r="O102" s="2">
        <f t="shared" si="11"/>
        <v>0</v>
      </c>
    </row>
    <row r="103" spans="1:15" s="2" customFormat="1" x14ac:dyDescent="0.25">
      <c r="A103" s="105"/>
      <c r="B103" s="106"/>
      <c r="C103" s="5" t="s">
        <v>75</v>
      </c>
      <c r="D103" s="3" t="s">
        <v>76</v>
      </c>
      <c r="E103" s="4" t="s">
        <v>10</v>
      </c>
      <c r="F103" s="5" t="s">
        <v>97</v>
      </c>
      <c r="G103" s="5" t="s">
        <v>17</v>
      </c>
      <c r="H103" s="43">
        <v>2</v>
      </c>
      <c r="I103" s="43"/>
      <c r="J103" s="41">
        <v>371.25</v>
      </c>
      <c r="K103" s="12"/>
      <c r="L103" s="2">
        <f t="shared" si="8"/>
        <v>0</v>
      </c>
      <c r="M103" s="2">
        <f t="shared" si="9"/>
        <v>2</v>
      </c>
      <c r="N103" s="2">
        <f t="shared" si="10"/>
        <v>0</v>
      </c>
      <c r="O103" s="2">
        <f t="shared" si="11"/>
        <v>0</v>
      </c>
    </row>
    <row r="104" spans="1:15" s="2" customFormat="1" ht="15" x14ac:dyDescent="0.25">
      <c r="A104" s="5">
        <v>11</v>
      </c>
      <c r="B104" s="14" t="s">
        <v>8</v>
      </c>
      <c r="C104" s="5" t="s">
        <v>77</v>
      </c>
      <c r="D104" s="3" t="s">
        <v>78</v>
      </c>
      <c r="E104" s="4" t="s">
        <v>79</v>
      </c>
      <c r="F104" s="6" t="s">
        <v>97</v>
      </c>
      <c r="G104" s="4" t="s">
        <v>74</v>
      </c>
      <c r="H104" s="44">
        <v>4</v>
      </c>
      <c r="I104" s="44"/>
      <c r="J104" s="41">
        <v>618.75</v>
      </c>
      <c r="K104" s="12"/>
      <c r="L104" s="2">
        <f t="shared" si="8"/>
        <v>0</v>
      </c>
      <c r="M104" s="2">
        <f t="shared" si="9"/>
        <v>0</v>
      </c>
      <c r="N104" s="2">
        <f t="shared" si="10"/>
        <v>4</v>
      </c>
      <c r="O104" s="2">
        <f t="shared" si="11"/>
        <v>0</v>
      </c>
    </row>
    <row r="105" spans="1:15" s="2" customFormat="1" ht="15" x14ac:dyDescent="0.25">
      <c r="A105" s="5">
        <v>12</v>
      </c>
      <c r="B105" s="13" t="s">
        <v>80</v>
      </c>
      <c r="C105" s="5" t="s">
        <v>81</v>
      </c>
      <c r="D105" s="3" t="s">
        <v>113</v>
      </c>
      <c r="E105" s="4" t="s">
        <v>10</v>
      </c>
      <c r="F105" s="6" t="s">
        <v>97</v>
      </c>
      <c r="G105" s="15" t="s">
        <v>95</v>
      </c>
      <c r="H105" s="46">
        <v>1</v>
      </c>
      <c r="I105" s="46"/>
      <c r="J105" s="41">
        <v>225</v>
      </c>
      <c r="K105" s="12"/>
      <c r="L105" s="2">
        <f t="shared" si="8"/>
        <v>1</v>
      </c>
      <c r="M105" s="2">
        <f t="shared" si="9"/>
        <v>0</v>
      </c>
      <c r="N105" s="2">
        <f t="shared" si="10"/>
        <v>0</v>
      </c>
      <c r="O105" s="2">
        <f t="shared" si="11"/>
        <v>0</v>
      </c>
    </row>
    <row r="106" spans="1:15" s="2" customFormat="1" x14ac:dyDescent="0.25">
      <c r="A106" s="5">
        <v>13</v>
      </c>
      <c r="B106" s="14" t="s">
        <v>112</v>
      </c>
      <c r="C106" s="5" t="s">
        <v>82</v>
      </c>
      <c r="D106" s="3" t="s">
        <v>83</v>
      </c>
      <c r="E106" s="4" t="s">
        <v>10</v>
      </c>
      <c r="F106" s="5" t="s">
        <v>97</v>
      </c>
      <c r="G106" s="4" t="s">
        <v>95</v>
      </c>
      <c r="H106" s="44">
        <v>1</v>
      </c>
      <c r="I106" s="44"/>
      <c r="J106" s="41">
        <v>52</v>
      </c>
      <c r="K106" s="12"/>
      <c r="L106" s="2">
        <f t="shared" si="8"/>
        <v>1</v>
      </c>
      <c r="M106" s="2">
        <f t="shared" si="9"/>
        <v>0</v>
      </c>
      <c r="N106" s="2">
        <f t="shared" si="10"/>
        <v>0</v>
      </c>
      <c r="O106" s="2">
        <f t="shared" si="11"/>
        <v>0</v>
      </c>
    </row>
    <row r="107" spans="1:15" s="2" customFormat="1" x14ac:dyDescent="0.25">
      <c r="A107" s="105">
        <v>14</v>
      </c>
      <c r="B107" s="106" t="s">
        <v>84</v>
      </c>
      <c r="C107" s="5" t="s">
        <v>85</v>
      </c>
      <c r="D107" s="3" t="s">
        <v>114</v>
      </c>
      <c r="E107" s="4" t="s">
        <v>10</v>
      </c>
      <c r="F107" s="5" t="s">
        <v>97</v>
      </c>
      <c r="G107" s="5" t="s">
        <v>95</v>
      </c>
      <c r="H107" s="43">
        <v>1</v>
      </c>
      <c r="I107" s="43"/>
      <c r="J107" s="41">
        <v>150</v>
      </c>
      <c r="K107" s="12"/>
      <c r="L107" s="2">
        <f t="shared" si="8"/>
        <v>1</v>
      </c>
      <c r="M107" s="2">
        <f t="shared" si="9"/>
        <v>0</v>
      </c>
      <c r="N107" s="2">
        <f t="shared" si="10"/>
        <v>0</v>
      </c>
      <c r="O107" s="2">
        <f t="shared" si="11"/>
        <v>0</v>
      </c>
    </row>
    <row r="108" spans="1:15" s="2" customFormat="1" x14ac:dyDescent="0.25">
      <c r="A108" s="105"/>
      <c r="B108" s="106"/>
      <c r="C108" s="5" t="s">
        <v>86</v>
      </c>
      <c r="D108" s="3" t="s">
        <v>338</v>
      </c>
      <c r="E108" s="4" t="s">
        <v>10</v>
      </c>
      <c r="F108" s="5" t="s">
        <v>97</v>
      </c>
      <c r="G108" s="5" t="s">
        <v>96</v>
      </c>
      <c r="H108" s="43">
        <v>2</v>
      </c>
      <c r="I108" s="43"/>
      <c r="J108" s="41">
        <v>400</v>
      </c>
      <c r="K108" s="12"/>
      <c r="L108" s="2">
        <f t="shared" si="8"/>
        <v>0</v>
      </c>
      <c r="M108" s="2">
        <f t="shared" si="9"/>
        <v>0</v>
      </c>
      <c r="N108" s="2">
        <f t="shared" si="10"/>
        <v>0</v>
      </c>
      <c r="O108" s="2">
        <f t="shared" si="11"/>
        <v>12</v>
      </c>
    </row>
    <row r="109" spans="1:15" s="2" customFormat="1" x14ac:dyDescent="0.25">
      <c r="A109" s="105"/>
      <c r="B109" s="106"/>
      <c r="C109" s="5" t="s">
        <v>87</v>
      </c>
      <c r="D109" s="3" t="s">
        <v>320</v>
      </c>
      <c r="E109" s="4" t="s">
        <v>89</v>
      </c>
      <c r="F109" s="5" t="s">
        <v>98</v>
      </c>
      <c r="G109" s="5" t="s">
        <v>95</v>
      </c>
      <c r="H109" s="43"/>
      <c r="I109" s="43">
        <v>1</v>
      </c>
      <c r="J109" s="41">
        <v>100</v>
      </c>
      <c r="K109" s="12"/>
      <c r="L109" s="2">
        <f t="shared" si="8"/>
        <v>1</v>
      </c>
      <c r="M109" s="2">
        <f t="shared" si="9"/>
        <v>0</v>
      </c>
      <c r="N109" s="2">
        <f t="shared" si="10"/>
        <v>0</v>
      </c>
      <c r="O109" s="2">
        <f t="shared" si="11"/>
        <v>0</v>
      </c>
    </row>
    <row r="110" spans="1:15" s="2" customFormat="1" x14ac:dyDescent="0.25">
      <c r="A110" s="105"/>
      <c r="B110" s="106"/>
      <c r="C110" s="5" t="s">
        <v>88</v>
      </c>
      <c r="D110" s="3" t="s">
        <v>327</v>
      </c>
      <c r="E110" s="4" t="s">
        <v>91</v>
      </c>
      <c r="F110" s="5" t="s">
        <v>98</v>
      </c>
      <c r="G110" s="5" t="s">
        <v>17</v>
      </c>
      <c r="H110" s="43"/>
      <c r="I110" s="43">
        <v>1</v>
      </c>
      <c r="J110" s="41">
        <v>250</v>
      </c>
      <c r="K110" s="12"/>
      <c r="L110" s="2">
        <f t="shared" si="8"/>
        <v>0</v>
      </c>
      <c r="M110" s="2">
        <f t="shared" si="9"/>
        <v>2</v>
      </c>
      <c r="N110" s="2">
        <f t="shared" si="10"/>
        <v>0</v>
      </c>
      <c r="O110" s="2">
        <f t="shared" si="11"/>
        <v>0</v>
      </c>
    </row>
    <row r="111" spans="1:15" s="2" customFormat="1" x14ac:dyDescent="0.25">
      <c r="A111" s="105"/>
      <c r="B111" s="106"/>
      <c r="C111" s="5" t="s">
        <v>90</v>
      </c>
      <c r="D111" s="3" t="s">
        <v>328</v>
      </c>
      <c r="E111" s="4" t="s">
        <v>93</v>
      </c>
      <c r="F111" s="5" t="s">
        <v>98</v>
      </c>
      <c r="G111" s="5" t="s">
        <v>95</v>
      </c>
      <c r="H111" s="43"/>
      <c r="I111" s="43">
        <v>1</v>
      </c>
      <c r="J111" s="41">
        <v>175</v>
      </c>
      <c r="K111" s="12"/>
      <c r="L111" s="2">
        <f t="shared" si="8"/>
        <v>1</v>
      </c>
      <c r="M111" s="2">
        <f t="shared" si="9"/>
        <v>0</v>
      </c>
      <c r="N111" s="2">
        <f t="shared" si="10"/>
        <v>0</v>
      </c>
      <c r="O111" s="2">
        <f t="shared" si="11"/>
        <v>0</v>
      </c>
    </row>
    <row r="112" spans="1:15" s="2" customFormat="1" x14ac:dyDescent="0.25">
      <c r="A112" s="105"/>
      <c r="B112" s="106"/>
      <c r="C112" s="5" t="s">
        <v>92</v>
      </c>
      <c r="D112" s="3" t="s">
        <v>329</v>
      </c>
      <c r="E112" s="4" t="s">
        <v>21</v>
      </c>
      <c r="F112" s="5" t="s">
        <v>98</v>
      </c>
      <c r="G112" s="5" t="s">
        <v>95</v>
      </c>
      <c r="H112" s="43"/>
      <c r="I112" s="43">
        <v>1</v>
      </c>
      <c r="J112" s="41">
        <v>125</v>
      </c>
      <c r="K112" s="12"/>
      <c r="L112" s="2">
        <f t="shared" si="8"/>
        <v>1</v>
      </c>
      <c r="M112" s="2">
        <f t="shared" si="9"/>
        <v>0</v>
      </c>
      <c r="N112" s="2">
        <f t="shared" si="10"/>
        <v>0</v>
      </c>
      <c r="O112" s="2">
        <f t="shared" si="11"/>
        <v>0</v>
      </c>
    </row>
    <row r="113" spans="1:16" s="2" customFormat="1" x14ac:dyDescent="0.25">
      <c r="A113" s="105"/>
      <c r="B113" s="106"/>
      <c r="C113" s="5" t="s">
        <v>94</v>
      </c>
      <c r="D113" s="3" t="s">
        <v>330</v>
      </c>
      <c r="E113" s="4" t="s">
        <v>29</v>
      </c>
      <c r="F113" s="5" t="s">
        <v>98</v>
      </c>
      <c r="G113" s="5" t="s">
        <v>74</v>
      </c>
      <c r="H113" s="43"/>
      <c r="I113" s="43">
        <v>1</v>
      </c>
      <c r="J113" s="41">
        <v>150</v>
      </c>
      <c r="K113" s="12"/>
      <c r="L113" s="2">
        <f t="shared" si="8"/>
        <v>0</v>
      </c>
      <c r="M113" s="2">
        <f t="shared" si="9"/>
        <v>0</v>
      </c>
      <c r="N113" s="2">
        <f t="shared" si="10"/>
        <v>4</v>
      </c>
      <c r="O113" s="2">
        <f t="shared" si="11"/>
        <v>0</v>
      </c>
    </row>
    <row r="114" spans="1:16" s="2" customFormat="1" x14ac:dyDescent="0.25">
      <c r="A114" s="105"/>
      <c r="B114" s="106"/>
      <c r="C114" s="5" t="s">
        <v>315</v>
      </c>
      <c r="D114" s="3" t="s">
        <v>331</v>
      </c>
      <c r="E114" s="4" t="s">
        <v>89</v>
      </c>
      <c r="F114" s="5" t="s">
        <v>98</v>
      </c>
      <c r="G114" s="5" t="s">
        <v>95</v>
      </c>
      <c r="H114" s="43"/>
      <c r="I114" s="43">
        <v>1</v>
      </c>
      <c r="J114" s="41">
        <v>100</v>
      </c>
      <c r="K114" s="12"/>
      <c r="L114" s="2">
        <f t="shared" si="8"/>
        <v>1</v>
      </c>
      <c r="M114" s="2">
        <f t="shared" si="9"/>
        <v>0</v>
      </c>
      <c r="N114" s="2">
        <f t="shared" si="10"/>
        <v>0</v>
      </c>
      <c r="O114" s="2">
        <f t="shared" si="11"/>
        <v>0</v>
      </c>
    </row>
    <row r="115" spans="1:16" s="2" customFormat="1" x14ac:dyDescent="0.25">
      <c r="A115" s="105"/>
      <c r="B115" s="106"/>
      <c r="C115" s="5" t="s">
        <v>316</v>
      </c>
      <c r="D115" s="3" t="s">
        <v>332</v>
      </c>
      <c r="E115" s="4" t="s">
        <v>91</v>
      </c>
      <c r="F115" s="5" t="s">
        <v>98</v>
      </c>
      <c r="G115" s="5" t="s">
        <v>95</v>
      </c>
      <c r="H115" s="43"/>
      <c r="I115" s="43">
        <v>1</v>
      </c>
      <c r="J115" s="41">
        <v>250</v>
      </c>
      <c r="K115" s="12"/>
      <c r="L115" s="2">
        <f t="shared" si="8"/>
        <v>1</v>
      </c>
      <c r="M115" s="2">
        <f t="shared" si="9"/>
        <v>0</v>
      </c>
      <c r="N115" s="2">
        <f t="shared" si="10"/>
        <v>0</v>
      </c>
      <c r="O115" s="2">
        <f t="shared" si="11"/>
        <v>0</v>
      </c>
    </row>
    <row r="116" spans="1:16" s="2" customFormat="1" x14ac:dyDescent="0.25">
      <c r="A116" s="105"/>
      <c r="B116" s="106"/>
      <c r="C116" s="5" t="s">
        <v>317</v>
      </c>
      <c r="D116" s="3" t="s">
        <v>333</v>
      </c>
      <c r="E116" s="4" t="s">
        <v>93</v>
      </c>
      <c r="F116" s="5" t="s">
        <v>98</v>
      </c>
      <c r="G116" s="5" t="s">
        <v>95</v>
      </c>
      <c r="H116" s="43"/>
      <c r="I116" s="43">
        <v>1</v>
      </c>
      <c r="J116" s="41">
        <v>175</v>
      </c>
      <c r="K116" s="12"/>
      <c r="L116" s="2">
        <f t="shared" si="8"/>
        <v>1</v>
      </c>
      <c r="M116" s="2">
        <f t="shared" si="9"/>
        <v>0</v>
      </c>
      <c r="N116" s="2">
        <f t="shared" si="10"/>
        <v>0</v>
      </c>
      <c r="O116" s="2">
        <f t="shared" si="11"/>
        <v>0</v>
      </c>
    </row>
    <row r="117" spans="1:16" s="2" customFormat="1" x14ac:dyDescent="0.25">
      <c r="A117" s="105"/>
      <c r="B117" s="106"/>
      <c r="C117" s="5" t="s">
        <v>318</v>
      </c>
      <c r="D117" s="3" t="s">
        <v>321</v>
      </c>
      <c r="E117" s="4" t="s">
        <v>21</v>
      </c>
      <c r="F117" s="5" t="s">
        <v>98</v>
      </c>
      <c r="G117" s="5" t="s">
        <v>17</v>
      </c>
      <c r="H117" s="43"/>
      <c r="I117" s="43">
        <v>1</v>
      </c>
      <c r="J117" s="41">
        <v>125</v>
      </c>
      <c r="K117" s="12"/>
      <c r="L117" s="2">
        <f t="shared" si="8"/>
        <v>0</v>
      </c>
      <c r="M117" s="2">
        <f t="shared" si="9"/>
        <v>2</v>
      </c>
      <c r="N117" s="2">
        <f t="shared" si="10"/>
        <v>0</v>
      </c>
      <c r="O117" s="2">
        <f t="shared" si="11"/>
        <v>0</v>
      </c>
    </row>
    <row r="118" spans="1:16" s="2" customFormat="1" x14ac:dyDescent="0.25">
      <c r="A118" s="105"/>
      <c r="B118" s="106"/>
      <c r="C118" s="5" t="s">
        <v>319</v>
      </c>
      <c r="D118" s="3" t="s">
        <v>334</v>
      </c>
      <c r="E118" s="4" t="s">
        <v>89</v>
      </c>
      <c r="F118" s="5" t="s">
        <v>98</v>
      </c>
      <c r="G118" s="5" t="s">
        <v>95</v>
      </c>
      <c r="H118" s="43"/>
      <c r="I118" s="43">
        <v>1</v>
      </c>
      <c r="J118" s="41">
        <v>100</v>
      </c>
      <c r="K118" s="12"/>
      <c r="L118" s="2">
        <f t="shared" si="8"/>
        <v>1</v>
      </c>
      <c r="M118" s="2">
        <f t="shared" si="9"/>
        <v>0</v>
      </c>
      <c r="N118" s="2">
        <f t="shared" si="10"/>
        <v>0</v>
      </c>
      <c r="O118" s="2">
        <f t="shared" si="11"/>
        <v>0</v>
      </c>
    </row>
    <row r="119" spans="1:16" s="2" customFormat="1" x14ac:dyDescent="0.25">
      <c r="A119" s="105"/>
      <c r="B119" s="106"/>
      <c r="C119" s="5" t="s">
        <v>323</v>
      </c>
      <c r="D119" s="3" t="s">
        <v>335</v>
      </c>
      <c r="E119" s="4" t="s">
        <v>91</v>
      </c>
      <c r="F119" s="5" t="s">
        <v>98</v>
      </c>
      <c r="G119" s="5" t="s">
        <v>74</v>
      </c>
      <c r="H119" s="43"/>
      <c r="I119" s="43">
        <v>1</v>
      </c>
      <c r="J119" s="41">
        <v>250</v>
      </c>
      <c r="K119" s="12"/>
      <c r="L119" s="2">
        <f t="shared" si="8"/>
        <v>0</v>
      </c>
      <c r="M119" s="2">
        <f t="shared" si="9"/>
        <v>0</v>
      </c>
      <c r="N119" s="2">
        <f t="shared" si="10"/>
        <v>4</v>
      </c>
      <c r="O119" s="2">
        <f t="shared" si="11"/>
        <v>0</v>
      </c>
    </row>
    <row r="120" spans="1:16" s="2" customFormat="1" x14ac:dyDescent="0.25">
      <c r="A120" s="105"/>
      <c r="B120" s="106"/>
      <c r="C120" s="5" t="s">
        <v>324</v>
      </c>
      <c r="D120" s="3" t="s">
        <v>322</v>
      </c>
      <c r="E120" s="4" t="s">
        <v>93</v>
      </c>
      <c r="F120" s="5" t="s">
        <v>98</v>
      </c>
      <c r="G120" s="5" t="s">
        <v>74</v>
      </c>
      <c r="H120" s="43"/>
      <c r="I120" s="43">
        <v>1</v>
      </c>
      <c r="J120" s="41">
        <v>175</v>
      </c>
      <c r="K120" s="12"/>
      <c r="L120" s="2">
        <f t="shared" ref="L120" si="12">IF(G120="anual",1,0)</f>
        <v>0</v>
      </c>
      <c r="M120" s="2">
        <f t="shared" ref="M120" si="13">IF(G120="semestral",2,0)</f>
        <v>0</v>
      </c>
      <c r="N120" s="2">
        <f t="shared" ref="N120" si="14">IF(G120="trimestral",4,0)</f>
        <v>4</v>
      </c>
      <c r="O120" s="2">
        <f t="shared" ref="O120" si="15">IF(G120="mensual",12,0)</f>
        <v>0</v>
      </c>
    </row>
    <row r="121" spans="1:16" s="2" customFormat="1" x14ac:dyDescent="0.25">
      <c r="A121" s="105"/>
      <c r="B121" s="106"/>
      <c r="C121" s="5" t="s">
        <v>325</v>
      </c>
      <c r="D121" s="3" t="s">
        <v>336</v>
      </c>
      <c r="E121" s="4" t="s">
        <v>93</v>
      </c>
      <c r="F121" s="5" t="s">
        <v>98</v>
      </c>
      <c r="G121" s="5" t="s">
        <v>74</v>
      </c>
      <c r="H121" s="43"/>
      <c r="I121" s="43">
        <v>1</v>
      </c>
      <c r="J121" s="41">
        <v>175</v>
      </c>
      <c r="K121" s="12"/>
      <c r="L121" s="2">
        <f t="shared" si="8"/>
        <v>0</v>
      </c>
      <c r="M121" s="2">
        <f t="shared" si="9"/>
        <v>0</v>
      </c>
      <c r="N121" s="2">
        <f t="shared" si="10"/>
        <v>4</v>
      </c>
      <c r="O121" s="2">
        <f t="shared" si="11"/>
        <v>0</v>
      </c>
    </row>
    <row r="122" spans="1:16" s="2" customFormat="1" x14ac:dyDescent="0.25">
      <c r="A122" s="105"/>
      <c r="B122" s="106"/>
      <c r="C122" s="5" t="s">
        <v>340</v>
      </c>
      <c r="D122" s="3" t="s">
        <v>337</v>
      </c>
      <c r="E122" s="4" t="s">
        <v>29</v>
      </c>
      <c r="F122" s="5" t="s">
        <v>98</v>
      </c>
      <c r="G122" s="5" t="s">
        <v>74</v>
      </c>
      <c r="H122" s="43"/>
      <c r="I122" s="43">
        <v>1</v>
      </c>
      <c r="J122" s="41">
        <v>150</v>
      </c>
      <c r="K122" s="12"/>
      <c r="L122" s="2">
        <f t="shared" si="8"/>
        <v>0</v>
      </c>
      <c r="M122" s="2">
        <f t="shared" si="9"/>
        <v>0</v>
      </c>
      <c r="N122" s="2">
        <f t="shared" si="10"/>
        <v>4</v>
      </c>
      <c r="O122" s="2">
        <f t="shared" si="11"/>
        <v>0</v>
      </c>
    </row>
    <row r="123" spans="1:16" x14ac:dyDescent="0.2">
      <c r="A123" s="17"/>
      <c r="B123" s="18" t="s">
        <v>106</v>
      </c>
      <c r="C123" s="17">
        <v>120</v>
      </c>
      <c r="D123" s="11"/>
      <c r="E123" s="17"/>
      <c r="F123" s="17"/>
      <c r="G123" s="17"/>
      <c r="H123" s="11"/>
      <c r="I123" s="11"/>
      <c r="J123" s="11"/>
      <c r="K123" s="11"/>
      <c r="L123" s="1">
        <f>SUM(L2:L122)</f>
        <v>85</v>
      </c>
      <c r="M123" s="1">
        <f t="shared" ref="M123:O123" si="16">SUM(M2:M122)</f>
        <v>14</v>
      </c>
      <c r="N123" s="1">
        <f t="shared" si="16"/>
        <v>80</v>
      </c>
      <c r="O123" s="1">
        <f t="shared" si="16"/>
        <v>108</v>
      </c>
      <c r="P123" s="1">
        <f>SUM(L123:O123)</f>
        <v>287</v>
      </c>
    </row>
    <row r="124" spans="1:16" x14ac:dyDescent="0.2">
      <c r="A124" s="17"/>
      <c r="B124" s="18"/>
      <c r="C124" s="17"/>
      <c r="D124" s="11"/>
      <c r="E124" s="17"/>
      <c r="F124" s="17"/>
      <c r="G124" s="17"/>
      <c r="H124" s="11"/>
      <c r="I124" s="11"/>
      <c r="J124" s="11"/>
      <c r="K124" s="11"/>
      <c r="L124" s="1">
        <f>SUBTOTAL(9,L2:L108)</f>
        <v>78</v>
      </c>
      <c r="M124" s="1">
        <f t="shared" ref="M124:O124" si="17">SUBTOTAL(9,M2:M108)</f>
        <v>10</v>
      </c>
      <c r="N124" s="1">
        <f t="shared" si="17"/>
        <v>60</v>
      </c>
      <c r="O124" s="1">
        <f t="shared" si="17"/>
        <v>108</v>
      </c>
      <c r="P124" s="1">
        <f>L124+M124+N124+O124</f>
        <v>256</v>
      </c>
    </row>
    <row r="125" spans="1:16" x14ac:dyDescent="0.2">
      <c r="A125" s="17"/>
      <c r="B125" s="18"/>
      <c r="C125" s="22"/>
      <c r="D125" s="23" t="s">
        <v>341</v>
      </c>
      <c r="E125" s="24"/>
      <c r="F125" s="23" t="s">
        <v>126</v>
      </c>
      <c r="G125" s="24"/>
      <c r="H125" s="25"/>
      <c r="I125" s="26"/>
      <c r="J125" s="11"/>
      <c r="K125" s="11"/>
    </row>
    <row r="126" spans="1:16" x14ac:dyDescent="0.2">
      <c r="A126" s="17"/>
      <c r="B126" s="18"/>
      <c r="C126" s="27"/>
      <c r="D126" s="28" t="s">
        <v>116</v>
      </c>
      <c r="E126" s="29">
        <v>184</v>
      </c>
      <c r="F126" s="30" t="s">
        <v>128</v>
      </c>
      <c r="G126" s="29"/>
      <c r="H126" s="29"/>
      <c r="I126" s="52">
        <v>2</v>
      </c>
      <c r="J126" s="11"/>
      <c r="K126" s="11"/>
    </row>
    <row r="127" spans="1:16" x14ac:dyDescent="0.2">
      <c r="A127" s="17"/>
      <c r="B127" s="18"/>
      <c r="C127" s="27"/>
      <c r="D127" s="28" t="s">
        <v>115</v>
      </c>
      <c r="E127" s="29">
        <f>E128-E126</f>
        <v>103</v>
      </c>
      <c r="F127" s="30" t="s">
        <v>127</v>
      </c>
      <c r="G127" s="29"/>
      <c r="H127" s="29"/>
      <c r="I127" s="52">
        <v>4</v>
      </c>
      <c r="J127" s="11"/>
      <c r="K127" s="11"/>
    </row>
    <row r="128" spans="1:16" x14ac:dyDescent="0.2">
      <c r="A128" s="17"/>
      <c r="B128" s="18"/>
      <c r="C128" s="27"/>
      <c r="D128" s="28" t="s">
        <v>99</v>
      </c>
      <c r="E128" s="29">
        <v>287</v>
      </c>
      <c r="F128" s="30" t="s">
        <v>102</v>
      </c>
      <c r="G128" s="29"/>
      <c r="H128" s="29"/>
      <c r="I128" s="53">
        <v>150</v>
      </c>
      <c r="J128" s="11"/>
      <c r="K128" s="11"/>
    </row>
    <row r="129" spans="1:15" x14ac:dyDescent="0.2">
      <c r="A129" s="17"/>
      <c r="B129" s="18"/>
      <c r="C129" s="27"/>
      <c r="D129" s="28" t="s">
        <v>100</v>
      </c>
      <c r="E129" s="32">
        <f>E128*I126*I127</f>
        <v>2296</v>
      </c>
      <c r="F129" s="30" t="s">
        <v>122</v>
      </c>
      <c r="G129" s="29"/>
      <c r="H129" s="29"/>
      <c r="I129" s="53">
        <v>500</v>
      </c>
      <c r="J129" s="11"/>
      <c r="K129" s="11"/>
    </row>
    <row r="130" spans="1:15" x14ac:dyDescent="0.2">
      <c r="A130" s="17"/>
      <c r="B130" s="18"/>
      <c r="C130" s="33">
        <v>0.8</v>
      </c>
      <c r="D130" s="28" t="s">
        <v>109</v>
      </c>
      <c r="E130" s="32">
        <f>$E$129*C130</f>
        <v>1836.8000000000002</v>
      </c>
      <c r="F130" s="30" t="s">
        <v>326</v>
      </c>
      <c r="G130" s="29"/>
      <c r="H130" s="67"/>
      <c r="I130" s="68">
        <v>0.5</v>
      </c>
      <c r="J130" s="11"/>
      <c r="K130" s="11"/>
    </row>
    <row r="131" spans="1:15" x14ac:dyDescent="0.2">
      <c r="A131" s="17"/>
      <c r="B131" s="18"/>
      <c r="C131" s="33">
        <v>0.2</v>
      </c>
      <c r="D131" s="28" t="s">
        <v>110</v>
      </c>
      <c r="E131" s="32">
        <f>$E$129*C131</f>
        <v>459.20000000000005</v>
      </c>
      <c r="F131" s="30"/>
      <c r="G131" s="29"/>
      <c r="H131" s="29"/>
      <c r="I131" s="31"/>
      <c r="J131" s="11"/>
      <c r="K131" s="11"/>
    </row>
    <row r="132" spans="1:15" x14ac:dyDescent="0.2">
      <c r="A132" s="17"/>
      <c r="B132" s="18"/>
      <c r="C132" s="34"/>
      <c r="D132" s="35" t="s">
        <v>101</v>
      </c>
      <c r="E132" s="36">
        <f>I128*E127</f>
        <v>15450</v>
      </c>
      <c r="F132" s="37"/>
      <c r="G132" s="38"/>
      <c r="H132" s="38"/>
      <c r="I132" s="39"/>
      <c r="J132" s="11"/>
      <c r="K132" s="11"/>
      <c r="O132" s="8"/>
    </row>
    <row r="133" spans="1:15" ht="13.5" thickBot="1" x14ac:dyDescent="0.25">
      <c r="A133" s="17"/>
      <c r="B133" s="18"/>
      <c r="C133" s="19"/>
      <c r="D133" s="17"/>
      <c r="E133" s="20"/>
      <c r="F133" s="21"/>
      <c r="G133" s="17"/>
      <c r="H133" s="17"/>
      <c r="I133" s="17"/>
      <c r="J133" s="11"/>
      <c r="K133" s="11"/>
    </row>
    <row r="134" spans="1:15" x14ac:dyDescent="0.2">
      <c r="A134" s="17"/>
      <c r="B134" s="18"/>
      <c r="C134" s="19"/>
      <c r="D134" s="70" t="s">
        <v>107</v>
      </c>
      <c r="E134" s="71"/>
      <c r="F134" s="75" t="s">
        <v>108</v>
      </c>
      <c r="G134" s="76"/>
      <c r="H134" s="77"/>
      <c r="I134" s="17"/>
      <c r="J134" s="11"/>
      <c r="K134" s="11"/>
    </row>
    <row r="135" spans="1:15" x14ac:dyDescent="0.2">
      <c r="A135" s="17"/>
      <c r="B135" s="18"/>
      <c r="C135" s="19"/>
      <c r="D135" s="70" t="s">
        <v>139</v>
      </c>
      <c r="E135" s="71"/>
      <c r="F135" s="78" t="s">
        <v>139</v>
      </c>
      <c r="G135" s="79"/>
      <c r="H135" s="80"/>
      <c r="I135" s="17"/>
      <c r="J135" s="11"/>
      <c r="K135" s="11"/>
    </row>
    <row r="136" spans="1:15" x14ac:dyDescent="0.2">
      <c r="A136" s="17"/>
      <c r="B136" s="18"/>
      <c r="C136" s="19"/>
      <c r="D136" s="72" t="s">
        <v>131</v>
      </c>
      <c r="E136" s="71"/>
      <c r="F136" s="81" t="s">
        <v>105</v>
      </c>
      <c r="G136" s="82"/>
      <c r="H136" s="83">
        <f>E137*E130</f>
        <v>73472</v>
      </c>
      <c r="I136" s="17"/>
      <c r="J136" s="11"/>
      <c r="K136" s="11"/>
    </row>
    <row r="137" spans="1:15" x14ac:dyDescent="0.2">
      <c r="A137" s="17"/>
      <c r="B137" s="18"/>
      <c r="C137" s="19"/>
      <c r="D137" s="73" t="s">
        <v>135</v>
      </c>
      <c r="E137" s="98">
        <v>40</v>
      </c>
      <c r="F137" s="81" t="s">
        <v>104</v>
      </c>
      <c r="G137" s="82"/>
      <c r="H137" s="83">
        <f>E138*E126*C130</f>
        <v>2944</v>
      </c>
      <c r="I137" s="17"/>
      <c r="J137" s="11"/>
      <c r="K137" s="11"/>
    </row>
    <row r="138" spans="1:15" x14ac:dyDescent="0.2">
      <c r="A138" s="17"/>
      <c r="B138" s="18"/>
      <c r="C138" s="19"/>
      <c r="D138" s="73" t="s">
        <v>104</v>
      </c>
      <c r="E138" s="98">
        <v>20</v>
      </c>
      <c r="F138" s="81" t="s">
        <v>118</v>
      </c>
      <c r="G138" s="82"/>
      <c r="H138" s="83">
        <f>E127*C130*I128*E139</f>
        <v>21012</v>
      </c>
      <c r="I138" s="17"/>
      <c r="J138" s="11"/>
      <c r="K138" s="11"/>
    </row>
    <row r="139" spans="1:15" x14ac:dyDescent="0.2">
      <c r="A139" s="17"/>
      <c r="B139" s="18"/>
      <c r="C139" s="19"/>
      <c r="D139" s="73" t="s">
        <v>134</v>
      </c>
      <c r="E139" s="99">
        <v>1.7</v>
      </c>
      <c r="F139" s="81" t="s">
        <v>103</v>
      </c>
      <c r="G139" s="82"/>
      <c r="H139" s="83">
        <f>E141*E131</f>
        <v>25256.000000000004</v>
      </c>
      <c r="I139" s="17"/>
      <c r="J139" s="11"/>
      <c r="K139" s="11"/>
    </row>
    <row r="140" spans="1:15" x14ac:dyDescent="0.2">
      <c r="A140" s="17"/>
      <c r="B140" s="18"/>
      <c r="C140" s="19"/>
      <c r="D140" s="72" t="s">
        <v>132</v>
      </c>
      <c r="E140" s="71"/>
      <c r="F140" s="81" t="s">
        <v>117</v>
      </c>
      <c r="G140" s="82"/>
      <c r="H140" s="83">
        <f>E127*C131*E142</f>
        <v>927.00000000000011</v>
      </c>
      <c r="I140" s="17"/>
      <c r="J140" s="11"/>
      <c r="K140" s="11"/>
    </row>
    <row r="141" spans="1:15" x14ac:dyDescent="0.2">
      <c r="A141" s="17"/>
      <c r="B141" s="18"/>
      <c r="C141" s="19"/>
      <c r="D141" s="73" t="s">
        <v>136</v>
      </c>
      <c r="E141" s="98">
        <v>55</v>
      </c>
      <c r="F141" s="81" t="s">
        <v>118</v>
      </c>
      <c r="G141" s="82"/>
      <c r="H141" s="83">
        <f>E127*C131*I128*E143</f>
        <v>6643.5</v>
      </c>
      <c r="I141" s="17"/>
      <c r="J141" s="11"/>
      <c r="K141" s="11"/>
    </row>
    <row r="142" spans="1:15" x14ac:dyDescent="0.2">
      <c r="A142" s="17"/>
      <c r="B142" s="18"/>
      <c r="C142" s="19"/>
      <c r="D142" s="73" t="s">
        <v>130</v>
      </c>
      <c r="E142" s="98">
        <v>45</v>
      </c>
      <c r="F142" s="81"/>
      <c r="G142" s="82"/>
      <c r="H142" s="84">
        <f>SUM(H136:H141)</f>
        <v>130254.5</v>
      </c>
      <c r="I142" s="17"/>
      <c r="J142" s="11"/>
      <c r="K142" s="11"/>
    </row>
    <row r="143" spans="1:15" x14ac:dyDescent="0.2">
      <c r="A143" s="17"/>
      <c r="B143" s="18"/>
      <c r="C143" s="19"/>
      <c r="D143" s="73" t="s">
        <v>133</v>
      </c>
      <c r="E143" s="98">
        <v>2.15</v>
      </c>
      <c r="F143" s="81" t="s">
        <v>138</v>
      </c>
      <c r="G143" s="82"/>
      <c r="H143" s="85"/>
      <c r="I143" s="17"/>
      <c r="J143" s="11"/>
      <c r="K143" s="11"/>
    </row>
    <row r="144" spans="1:15" x14ac:dyDescent="0.2">
      <c r="A144" s="17"/>
      <c r="B144" s="18"/>
      <c r="C144" s="19"/>
      <c r="D144" s="70" t="s">
        <v>140</v>
      </c>
      <c r="E144" s="74"/>
      <c r="F144" s="81" t="s">
        <v>120</v>
      </c>
      <c r="G144" s="86">
        <v>0.6</v>
      </c>
      <c r="H144" s="83">
        <f>H142*G144</f>
        <v>78152.7</v>
      </c>
      <c r="I144" s="17"/>
      <c r="J144" s="11"/>
      <c r="K144" s="11"/>
    </row>
    <row r="145" spans="1:11" x14ac:dyDescent="0.2">
      <c r="A145" s="17"/>
      <c r="B145" s="18"/>
      <c r="C145" s="19"/>
      <c r="D145" s="73" t="s">
        <v>141</v>
      </c>
      <c r="E145" s="100">
        <v>0</v>
      </c>
      <c r="F145" s="87" t="s">
        <v>119</v>
      </c>
      <c r="G145" s="88"/>
      <c r="H145" s="80"/>
      <c r="I145" s="17"/>
      <c r="J145" s="11"/>
      <c r="K145" s="11"/>
    </row>
    <row r="146" spans="1:11" x14ac:dyDescent="0.2">
      <c r="A146" s="17"/>
      <c r="B146" s="18"/>
      <c r="C146" s="19"/>
      <c r="D146" s="74"/>
      <c r="E146" s="74"/>
      <c r="F146" s="89" t="s">
        <v>137</v>
      </c>
      <c r="G146" s="86"/>
      <c r="H146" s="80">
        <f>H144*E145</f>
        <v>0</v>
      </c>
      <c r="I146" s="17"/>
      <c r="J146" s="11"/>
      <c r="K146" s="11"/>
    </row>
    <row r="147" spans="1:11" x14ac:dyDescent="0.2">
      <c r="A147" s="17"/>
      <c r="B147" s="18"/>
      <c r="C147" s="19"/>
      <c r="D147" s="11"/>
      <c r="E147" s="11"/>
      <c r="F147" s="54"/>
      <c r="G147" s="55" t="s">
        <v>129</v>
      </c>
      <c r="H147" s="56">
        <f>H142+H144-H146</f>
        <v>208407.2</v>
      </c>
      <c r="I147" s="17"/>
      <c r="J147" s="11"/>
      <c r="K147" s="11"/>
    </row>
    <row r="148" spans="1:11" x14ac:dyDescent="0.2">
      <c r="A148" s="17"/>
      <c r="B148" s="18"/>
      <c r="C148" s="19"/>
      <c r="D148" s="11"/>
      <c r="E148" s="11"/>
      <c r="F148" s="90"/>
      <c r="G148" s="91"/>
      <c r="H148" s="92"/>
      <c r="I148" s="17"/>
      <c r="J148" s="11"/>
      <c r="K148" s="11"/>
    </row>
    <row r="149" spans="1:11" x14ac:dyDescent="0.2">
      <c r="A149" s="17"/>
      <c r="B149" s="18"/>
      <c r="C149" s="19"/>
      <c r="D149" s="11"/>
      <c r="E149" s="11"/>
      <c r="F149" s="81" t="s">
        <v>142</v>
      </c>
      <c r="G149" s="82"/>
      <c r="H149" s="84">
        <f>C123*I129*I130</f>
        <v>30000</v>
      </c>
      <c r="I149" s="17"/>
      <c r="J149" s="11"/>
      <c r="K149" s="11"/>
    </row>
    <row r="150" spans="1:11" x14ac:dyDescent="0.2">
      <c r="A150" s="17"/>
      <c r="B150" s="18"/>
      <c r="C150" s="19"/>
      <c r="D150" s="11"/>
      <c r="E150" s="11"/>
      <c r="F150" s="81" t="s">
        <v>121</v>
      </c>
      <c r="G150" s="82"/>
      <c r="H150" s="85"/>
      <c r="I150" s="17"/>
      <c r="J150" s="11"/>
      <c r="K150" s="11"/>
    </row>
    <row r="151" spans="1:11" x14ac:dyDescent="0.2">
      <c r="A151" s="17"/>
      <c r="B151" s="18"/>
      <c r="C151" s="19"/>
      <c r="D151" s="11"/>
      <c r="E151" s="11"/>
      <c r="F151" s="81"/>
      <c r="G151" s="93" t="s">
        <v>143</v>
      </c>
      <c r="H151" s="84">
        <f>H147+H149</f>
        <v>238407.2</v>
      </c>
      <c r="I151" s="17"/>
      <c r="J151" s="11"/>
      <c r="K151" s="11"/>
    </row>
    <row r="152" spans="1:11" x14ac:dyDescent="0.2">
      <c r="A152" s="17"/>
      <c r="B152" s="18"/>
      <c r="C152" s="19"/>
      <c r="D152" s="11"/>
      <c r="E152" s="11"/>
      <c r="F152" s="81"/>
      <c r="G152" s="82"/>
      <c r="H152" s="84"/>
      <c r="I152" s="17"/>
      <c r="J152" s="11"/>
      <c r="K152" s="11"/>
    </row>
    <row r="153" spans="1:11" x14ac:dyDescent="0.2">
      <c r="A153" s="17"/>
      <c r="B153" s="18"/>
      <c r="C153" s="19"/>
      <c r="D153" s="11"/>
      <c r="E153" s="11"/>
      <c r="F153" s="87"/>
      <c r="G153" s="94" t="s">
        <v>123</v>
      </c>
      <c r="H153" s="80">
        <v>4</v>
      </c>
      <c r="I153" s="17"/>
      <c r="J153" s="11"/>
      <c r="K153" s="11"/>
    </row>
    <row r="154" spans="1:11" x14ac:dyDescent="0.2">
      <c r="A154" s="17"/>
      <c r="B154" s="18"/>
      <c r="C154" s="19"/>
      <c r="D154" s="11"/>
      <c r="E154" s="11"/>
      <c r="F154" s="87"/>
      <c r="G154" s="94"/>
      <c r="H154" s="80"/>
      <c r="I154" s="17"/>
      <c r="J154" s="11"/>
      <c r="K154" s="11"/>
    </row>
    <row r="155" spans="1:11" x14ac:dyDescent="0.2">
      <c r="A155" s="17"/>
      <c r="B155" s="18"/>
      <c r="C155" s="19"/>
      <c r="D155" s="11"/>
      <c r="E155" s="17"/>
      <c r="F155" s="87"/>
      <c r="G155" s="93" t="s">
        <v>144</v>
      </c>
      <c r="H155" s="84">
        <f>H151*H153</f>
        <v>953628.8</v>
      </c>
      <c r="I155" s="17"/>
      <c r="J155" s="11"/>
      <c r="K155" s="11"/>
    </row>
    <row r="156" spans="1:11" x14ac:dyDescent="0.2">
      <c r="A156" s="17"/>
      <c r="B156" s="18"/>
      <c r="C156" s="19"/>
      <c r="D156" s="11"/>
      <c r="E156" s="17"/>
      <c r="F156" s="87"/>
      <c r="G156" s="94"/>
      <c r="H156" s="84"/>
      <c r="I156" s="17"/>
      <c r="J156" s="11"/>
      <c r="K156" s="11"/>
    </row>
    <row r="157" spans="1:11" x14ac:dyDescent="0.2">
      <c r="A157" s="17"/>
      <c r="B157" s="18"/>
      <c r="C157" s="19"/>
      <c r="D157" s="11"/>
      <c r="E157" s="11"/>
      <c r="F157" s="87"/>
      <c r="G157" s="94" t="s">
        <v>124</v>
      </c>
      <c r="H157" s="83">
        <f>E158*H155</f>
        <v>190725.76000000001</v>
      </c>
      <c r="I157" s="17"/>
      <c r="J157" s="11"/>
      <c r="K157" s="11"/>
    </row>
    <row r="158" spans="1:11" x14ac:dyDescent="0.2">
      <c r="A158" s="17"/>
      <c r="B158" s="18"/>
      <c r="C158" s="19"/>
      <c r="D158" s="11"/>
      <c r="E158" s="40">
        <v>0.2</v>
      </c>
      <c r="F158" s="87"/>
      <c r="G158" s="88"/>
      <c r="H158" s="80"/>
      <c r="I158" s="17"/>
      <c r="J158" s="11"/>
      <c r="K158" s="11"/>
    </row>
    <row r="159" spans="1:11" ht="13.5" thickBot="1" x14ac:dyDescent="0.25">
      <c r="A159" s="17"/>
      <c r="B159" s="18"/>
      <c r="C159" s="19"/>
      <c r="D159" s="11"/>
      <c r="E159" s="11"/>
      <c r="F159" s="95"/>
      <c r="G159" s="96" t="s">
        <v>125</v>
      </c>
      <c r="H159" s="97">
        <f>H155+H157</f>
        <v>1144354.56</v>
      </c>
      <c r="I159" s="17"/>
      <c r="J159" s="11"/>
      <c r="K159" s="11"/>
    </row>
    <row r="160" spans="1:11" x14ac:dyDescent="0.2">
      <c r="A160" s="17"/>
      <c r="B160" s="18"/>
      <c r="C160" s="19"/>
      <c r="D160" s="11"/>
      <c r="E160" s="11"/>
      <c r="F160" s="11"/>
      <c r="G160" s="11"/>
      <c r="H160" s="11"/>
      <c r="I160" s="17"/>
      <c r="J160" s="11"/>
      <c r="K160" s="11"/>
    </row>
    <row r="163" spans="8:8" hidden="1" x14ac:dyDescent="0.2">
      <c r="H163" s="8">
        <f>H159*0.8</f>
        <v>915483.64800000004</v>
      </c>
    </row>
    <row r="164" spans="8:8" hidden="1" x14ac:dyDescent="0.2">
      <c r="H164" s="69">
        <f>H159-H163</f>
        <v>228870.91200000001</v>
      </c>
    </row>
    <row r="165" spans="8:8" hidden="1" x14ac:dyDescent="0.2"/>
  </sheetData>
  <sheetProtection algorithmName="SHA-512" hashValue="RZYsmqxRpPaFCtFVTzEhVtrZpSgQWpav03uTjcqrQEN83e2pm1TR6pKDH6uNi+RxuSV6H9TEAJ1YuKr+iON60A==" saltValue="+Lb5dTfTJSpkdFAWJnZ3Jw==" spinCount="100000" sheet="1" objects="1" scenarios="1"/>
  <autoFilter ref="A1:I123" xr:uid="{60340075-E292-4D3B-AB34-CE6430481B6B}"/>
  <mergeCells count="16">
    <mergeCell ref="A3:A82"/>
    <mergeCell ref="B3:B82"/>
    <mergeCell ref="A107:A122"/>
    <mergeCell ref="B107:B122"/>
    <mergeCell ref="A93:A98"/>
    <mergeCell ref="B93:B98"/>
    <mergeCell ref="A99:A101"/>
    <mergeCell ref="B99:B101"/>
    <mergeCell ref="A102:A103"/>
    <mergeCell ref="B102:B103"/>
    <mergeCell ref="A91:A92"/>
    <mergeCell ref="B91:B92"/>
    <mergeCell ref="A83:A88"/>
    <mergeCell ref="B83:B88"/>
    <mergeCell ref="A89:A90"/>
    <mergeCell ref="B89:B90"/>
  </mergeCells>
  <phoneticPr fontId="6" type="noConversion"/>
  <dataValidations disablePrompts="1" count="1">
    <dataValidation errorStyle="warning" allowBlank="1" showInputMessage="1" showErrorMessage="1" sqref="G88:I88" xr:uid="{1AD41CEC-2EB5-43AD-8AD9-B005656EDD8B}"/>
  </dataValidations>
  <pageMargins left="0.7" right="0.7" top="0.75" bottom="0.75" header="0.3" footer="0.3"/>
  <pageSetup paperSize="9" scale="55" orientation="portrait" verticalDpi="0" r:id="rId1"/>
  <rowBreaks count="1" manualBreakCount="1">
    <brk id="82" max="8" man="1"/>
  </rowBreaks>
  <colBreaks count="1" manualBreakCount="1">
    <brk id="9" max="1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Justificación valor estimado</vt:lpstr>
      <vt:lpstr>'Justificación valor estimado'!Área_de_impresión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Barberán González, Juan (CPEN)</cp:lastModifiedBy>
  <dcterms:created xsi:type="dcterms:W3CDTF">2024-11-14T09:18:51Z</dcterms:created>
  <dcterms:modified xsi:type="dcterms:W3CDTF">2025-05-12T09:42:15Z</dcterms:modified>
</cp:coreProperties>
</file>