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L:\01. EN ELABORACIÓN\01. PLIEGOS EN ELABORACION\00.CORPORATIVOS\PREVENCION. SYS\2024\"/>
    </mc:Choice>
  </mc:AlternateContent>
  <xr:revisionPtr revIDLastSave="0" documentId="13_ncr:1_{14F37E73-BAC8-45D2-8227-DA5B9CE49848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Precios unitarios " sheetId="7" r:id="rId1"/>
    <sheet name="Simulador precio" sheetId="11" r:id="rId2"/>
  </sheets>
  <definedNames>
    <definedName name="_xlnm.Print_Area" localSheetId="0">'Precios unitarios '!$A$1:$F$56</definedName>
    <definedName name="_xlnm.Print_Area" localSheetId="1">'Simulador precio'!$A$1:$I$96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0" i="11" l="1"/>
  <c r="E81" i="11"/>
  <c r="E82" i="11"/>
  <c r="E83" i="11"/>
  <c r="E84" i="11"/>
  <c r="E85" i="11"/>
  <c r="E79" i="11"/>
  <c r="C76" i="11"/>
  <c r="F72" i="11"/>
  <c r="F71" i="11"/>
  <c r="E67" i="11"/>
  <c r="F64" i="11"/>
  <c r="E50" i="11"/>
  <c r="E51" i="11"/>
  <c r="E52" i="11"/>
  <c r="E53" i="11"/>
  <c r="E54" i="11"/>
  <c r="E55" i="11"/>
  <c r="E49" i="11"/>
  <c r="C46" i="11"/>
  <c r="C40" i="11"/>
  <c r="C35" i="11"/>
  <c r="D35" i="11" s="1"/>
  <c r="C36" i="11"/>
  <c r="D36" i="11" s="1"/>
  <c r="C34" i="11"/>
  <c r="D34" i="11" s="1"/>
  <c r="C29" i="11"/>
  <c r="D29" i="11" s="1"/>
  <c r="C30" i="11"/>
  <c r="C28" i="11"/>
  <c r="D28" i="11" s="1"/>
  <c r="C25" i="11"/>
  <c r="C18" i="11"/>
  <c r="C19" i="11"/>
  <c r="C20" i="11"/>
  <c r="C21" i="11"/>
  <c r="C17" i="11"/>
  <c r="C8" i="11"/>
  <c r="C9" i="11"/>
  <c r="C10" i="11"/>
  <c r="C11" i="11"/>
  <c r="C12" i="11"/>
  <c r="C13" i="11"/>
  <c r="C14" i="11"/>
  <c r="C15" i="11"/>
  <c r="C16" i="11"/>
  <c r="C7" i="11"/>
  <c r="B18" i="11"/>
  <c r="B19" i="11"/>
  <c r="B20" i="11"/>
  <c r="B21" i="11"/>
  <c r="B17" i="11"/>
  <c r="B16" i="11"/>
  <c r="B8" i="11"/>
  <c r="B9" i="11"/>
  <c r="B10" i="11"/>
  <c r="B11" i="11"/>
  <c r="B12" i="11"/>
  <c r="B13" i="11"/>
  <c r="B14" i="11"/>
  <c r="B15" i="11"/>
  <c r="B7" i="11"/>
  <c r="F67" i="11"/>
  <c r="F82" i="11"/>
  <c r="D30" i="11"/>
  <c r="F76" i="11" l="1"/>
  <c r="F83" i="11"/>
  <c r="F80" i="11"/>
  <c r="F79" i="11"/>
  <c r="D40" i="11"/>
  <c r="D42" i="11" s="1"/>
  <c r="D31" i="11"/>
  <c r="F84" i="11"/>
  <c r="F81" i="11"/>
  <c r="D37" i="11"/>
  <c r="F85" i="11"/>
  <c r="C22" i="11"/>
  <c r="F68" i="11"/>
  <c r="B52" i="11"/>
  <c r="F52" i="11" s="1"/>
  <c r="B51" i="11"/>
  <c r="F51" i="11" s="1"/>
  <c r="B55" i="11"/>
  <c r="F55" i="11" s="1"/>
  <c r="F46" i="11"/>
  <c r="B54" i="11"/>
  <c r="F54" i="11" s="1"/>
  <c r="B50" i="11"/>
  <c r="F50" i="11" s="1"/>
  <c r="B53" i="11"/>
  <c r="F53" i="11" s="1"/>
  <c r="B49" i="11"/>
  <c r="F49" i="11" s="1"/>
  <c r="F73" i="11"/>
  <c r="B22" i="11"/>
  <c r="F86" i="11" l="1"/>
  <c r="C88" i="11" s="1"/>
  <c r="F56" i="11"/>
  <c r="C58" i="11" s="1"/>
  <c r="B94" i="11" l="1"/>
  <c r="D94" i="11" s="1"/>
</calcChain>
</file>

<file path=xl/sharedStrings.xml><?xml version="1.0" encoding="utf-8"?>
<sst xmlns="http://schemas.openxmlformats.org/spreadsheetml/2006/main" count="182" uniqueCount="104">
  <si>
    <t>Corporación Pública Empresarial de Navarra</t>
  </si>
  <si>
    <t>Navarra de Suelo y Vivienda</t>
  </si>
  <si>
    <t>Ciudad Agroalimentaria de Tudela</t>
  </si>
  <si>
    <t>Gestión Ambiental de Navarra</t>
  </si>
  <si>
    <t>Navarra de Infraestructuras Locales</t>
  </si>
  <si>
    <t>Centro Navarro de Autoaprendizaje de Idiomas</t>
  </si>
  <si>
    <t>Navarra de Servicios y Tecnologías</t>
  </si>
  <si>
    <t>Centro Europeo de Empresas e Innovación de</t>
  </si>
  <si>
    <t>Sociedad de Desarrollo de Navarra</t>
  </si>
  <si>
    <t>Áreas técnicas</t>
  </si>
  <si>
    <t>Vig Col Salud</t>
  </si>
  <si>
    <t>€/año</t>
  </si>
  <si>
    <t>Antígeno prostático específico (PSA)</t>
  </si>
  <si>
    <t xml:space="preserve">Test de detección precoz de cáncer de colon </t>
  </si>
  <si>
    <t>Instituto Navarro de Tecnologías e II AA</t>
  </si>
  <si>
    <t>% en riesgo</t>
  </si>
  <si>
    <t>€/ud</t>
  </si>
  <si>
    <t xml:space="preserve">Perfil de hierro </t>
  </si>
  <si>
    <t>Navarra de Infraestrucuturas de Cultura, Deporte y Ocio</t>
  </si>
  <si>
    <t>Reconocimiento ginecológico</t>
  </si>
  <si>
    <t>Reconocimiento oftalmológico (tonometría)</t>
  </si>
  <si>
    <t>% sexo</t>
  </si>
  <si>
    <t>trabajadores</t>
  </si>
  <si>
    <t>Trabajos Catastrales</t>
  </si>
  <si>
    <t>Coste general</t>
  </si>
  <si>
    <t>PRUEBAS COMPLEMENTARIAS</t>
  </si>
  <si>
    <t>RECONOCIMIENTO MEDICO</t>
  </si>
  <si>
    <t>Precio máx.</t>
  </si>
  <si>
    <t>Precio ofertado</t>
  </si>
  <si>
    <t xml:space="preserve">Centro Europeo de Empresas e Innovación </t>
  </si>
  <si>
    <t>Centro Navarro Autoaprendizaje de Idiomas</t>
  </si>
  <si>
    <t>Navarra de Infr. de Cultura, Deporte y Ocio</t>
  </si>
  <si>
    <t xml:space="preserve">Test de detección precoz cáncer de colon </t>
  </si>
  <si>
    <t xml:space="preserve">Vacunación gripe </t>
  </si>
  <si>
    <t xml:space="preserve">VIGILANCIA INDIVIDUAL DE LA SALUD </t>
  </si>
  <si>
    <t>€/reconoc.</t>
  </si>
  <si>
    <t>nº reconoc.</t>
  </si>
  <si>
    <t xml:space="preserve">VIGILANCIA DE LA SALUD </t>
  </si>
  <si>
    <t>Medico</t>
  </si>
  <si>
    <t>ÁREAS TÉCNICAS</t>
  </si>
  <si>
    <t>Vacunación gripe</t>
  </si>
  <si>
    <t>Reconocimiento oftalmológico completo</t>
  </si>
  <si>
    <t>Fundación Baluarte</t>
  </si>
  <si>
    <t>semanas/año</t>
  </si>
  <si>
    <t>€/hora</t>
  </si>
  <si>
    <t xml:space="preserve">Coste personal enfermería </t>
  </si>
  <si>
    <t>Instituto Navarro de Inversiones</t>
  </si>
  <si>
    <t>Transporte Sanitario Bidean</t>
  </si>
  <si>
    <t>Nafarbide el Camino de los Navarros</t>
  </si>
  <si>
    <t xml:space="preserve">Tracasa Instrumental </t>
  </si>
  <si>
    <t>Evaluación de Riesgos de las áreas  e instalaciones  CAT</t>
  </si>
  <si>
    <t>Formación in situ</t>
  </si>
  <si>
    <t>Curso de 6 horas lectivas</t>
  </si>
  <si>
    <t>Curso hasta 2 horas lectivas.</t>
  </si>
  <si>
    <t>Curso de 2 a 4 horas lectivas.</t>
  </si>
  <si>
    <t>€/curso</t>
  </si>
  <si>
    <t xml:space="preserve">Estudio de puesta en conformidad RD 1215/1997 </t>
  </si>
  <si>
    <t>Sencillo</t>
  </si>
  <si>
    <t>Intermedio</t>
  </si>
  <si>
    <t>Complejo</t>
  </si>
  <si>
    <t>Nº estimado</t>
  </si>
  <si>
    <t>€/estudio</t>
  </si>
  <si>
    <t>C</t>
  </si>
  <si>
    <t>D</t>
  </si>
  <si>
    <t>E</t>
  </si>
  <si>
    <t>A</t>
  </si>
  <si>
    <t>B</t>
  </si>
  <si>
    <t xml:space="preserve">Subtotal </t>
  </si>
  <si>
    <t>F</t>
  </si>
  <si>
    <t>G</t>
  </si>
  <si>
    <t>H</t>
  </si>
  <si>
    <t>h/día y semana</t>
  </si>
  <si>
    <t>Otros trabajos de abono aparte</t>
  </si>
  <si>
    <t>Ensayos, laboratorios y otros</t>
  </si>
  <si>
    <t>Dedicación gestión de la prevención in situ</t>
  </si>
  <si>
    <t>Dedicación general</t>
  </si>
  <si>
    <t xml:space="preserve">ÁREAS TÉCNICAS Y VIGILANCIA COLECT. SALUD </t>
  </si>
  <si>
    <t>1. Precio anual estimado (A+B+C+D+E+F+G+H)</t>
  </si>
  <si>
    <t>2. Precio anual estimado (A+B+C+D)</t>
  </si>
  <si>
    <t>Dedicación in situ</t>
  </si>
  <si>
    <t>Coste general (analítica)</t>
  </si>
  <si>
    <t>Tracasa Instrumental</t>
  </si>
  <si>
    <t>Reconocimiento médico centro asistencial</t>
  </si>
  <si>
    <t>Reconocimiento médico edificio Tracasa</t>
  </si>
  <si>
    <t>Asistencia gestión de la prevención in situ</t>
  </si>
  <si>
    <t xml:space="preserve">Evaluación de Riesgos de las áreas  e instalaciones  CAT </t>
  </si>
  <si>
    <t>€/evaluación</t>
  </si>
  <si>
    <t xml:space="preserve">Dedicación presencial médico/a en el edificio “Tracasa” </t>
  </si>
  <si>
    <t xml:space="preserve">Dedicación presencial enfermero/a en el edificio “Tracasa” </t>
  </si>
  <si>
    <t>Tonometría</t>
  </si>
  <si>
    <t>Reconocimiento oftalmológico</t>
  </si>
  <si>
    <t>Otros precios unitarios vigilancia de la salud</t>
  </si>
  <si>
    <t>Vigilancia de la salud Tracasas</t>
  </si>
  <si>
    <t>Precio unitarios áreas técnicas y vigilancia colectiva de la salud</t>
  </si>
  <si>
    <t>Vigilancia colect. salud</t>
  </si>
  <si>
    <t xml:space="preserve">Precio total ofertado </t>
  </si>
  <si>
    <t>Baja ofertada</t>
  </si>
  <si>
    <t>Precio máximo</t>
  </si>
  <si>
    <t>1. OFERTA PARA TODAS LAS SOCIEDADES EXCEPTO TRACASAS</t>
  </si>
  <si>
    <t>2. OFERTA PARA TRACASAS</t>
  </si>
  <si>
    <r>
      <rPr>
        <sz val="11"/>
        <rFont val="Arial"/>
        <family val="2"/>
      </rPr>
      <t>PRECIOS UNITARIOS OFERTADOS</t>
    </r>
    <r>
      <rPr>
        <b/>
        <sz val="11"/>
        <rFont val="Arial"/>
        <family val="2"/>
      </rPr>
      <t xml:space="preserve"> (introducir importes en las celdas de color naranja)</t>
    </r>
  </si>
  <si>
    <t>En la siguiente hoja se obtiene de forma automática el PRECIO TOTAL OFERTADO (celda B92)</t>
  </si>
  <si>
    <t>SIMULADOR PRECIO OFERTADO (página 2)</t>
  </si>
  <si>
    <t>SIMULADOR PRECIO OFERTADO (página 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</si>
</sst>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</font>
    <font>
      <sz val="10"/>
      <name val="Arial"/>
    </font>
    <font>
      <sz val="8"/>
      <name val="Arial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i/>
      <sz val="12"/>
      <name val="Arial"/>
      <family val="2"/>
    </font>
    <font>
      <b/>
      <i/>
      <sz val="12"/>
      <name val="Arial"/>
      <family val="2"/>
    </font>
    <font>
      <b/>
      <sz val="10"/>
      <color rgb="FFFF0000"/>
      <name val="Arial"/>
      <family val="2"/>
    </font>
    <font>
      <b/>
      <sz val="12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8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3" fillId="0" borderId="0" xfId="0" applyFont="1"/>
    <xf numFmtId="3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5" fillId="0" borderId="0" xfId="0" applyFont="1" applyAlignment="1">
      <alignment horizontal="center"/>
    </xf>
    <xf numFmtId="9" fontId="5" fillId="0" borderId="0" xfId="1" applyFont="1" applyFill="1" applyBorder="1" applyAlignment="1">
      <alignment horizontal="center"/>
    </xf>
    <xf numFmtId="3" fontId="0" fillId="0" borderId="0" xfId="0" applyNumberFormat="1"/>
    <xf numFmtId="0" fontId="0" fillId="2" borderId="0" xfId="0" applyFill="1"/>
    <xf numFmtId="0" fontId="0" fillId="2" borderId="0" xfId="0" applyFill="1" applyAlignment="1">
      <alignment horizontal="center"/>
    </xf>
    <xf numFmtId="2" fontId="5" fillId="0" borderId="0" xfId="0" applyNumberFormat="1" applyFont="1" applyAlignment="1">
      <alignment horizontal="center"/>
    </xf>
    <xf numFmtId="0" fontId="3" fillId="2" borderId="0" xfId="0" applyFont="1" applyFill="1" applyAlignment="1">
      <alignment horizontal="center"/>
    </xf>
    <xf numFmtId="0" fontId="0" fillId="2" borderId="10" xfId="0" applyFill="1" applyBorder="1"/>
    <xf numFmtId="0" fontId="3" fillId="2" borderId="11" xfId="0" applyFont="1" applyFill="1" applyBorder="1" applyAlignment="1">
      <alignment horizontal="center"/>
    </xf>
    <xf numFmtId="0" fontId="3" fillId="2" borderId="10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3" fontId="0" fillId="2" borderId="0" xfId="0" applyNumberFormat="1" applyFill="1" applyAlignment="1">
      <alignment horizontal="center"/>
    </xf>
    <xf numFmtId="9" fontId="0" fillId="2" borderId="0" xfId="1" applyFont="1" applyFill="1" applyBorder="1" applyAlignment="1">
      <alignment horizontal="center"/>
    </xf>
    <xf numFmtId="3" fontId="3" fillId="2" borderId="11" xfId="0" applyNumberFormat="1" applyFont="1" applyFill="1" applyBorder="1" applyAlignment="1">
      <alignment horizontal="center"/>
    </xf>
    <xf numFmtId="0" fontId="3" fillId="2" borderId="10" xfId="0" applyFont="1" applyFill="1" applyBorder="1" applyAlignment="1">
      <alignment horizontal="right"/>
    </xf>
    <xf numFmtId="3" fontId="3" fillId="2" borderId="0" xfId="0" applyNumberFormat="1" applyFont="1" applyFill="1" applyAlignment="1">
      <alignment horizontal="center"/>
    </xf>
    <xf numFmtId="0" fontId="3" fillId="2" borderId="10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 indent="1"/>
    </xf>
    <xf numFmtId="0" fontId="3" fillId="2" borderId="10" xfId="0" applyFont="1" applyFill="1" applyBorder="1"/>
    <xf numFmtId="3" fontId="0" fillId="2" borderId="11" xfId="0" applyNumberFormat="1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8" fillId="2" borderId="10" xfId="0" applyFont="1" applyFill="1" applyBorder="1" applyAlignment="1">
      <alignment horizontal="left"/>
    </xf>
    <xf numFmtId="0" fontId="3" fillId="2" borderId="0" xfId="0" applyFont="1" applyFill="1" applyAlignment="1">
      <alignment horizontal="right"/>
    </xf>
    <xf numFmtId="9" fontId="4" fillId="2" borderId="0" xfId="1" applyFont="1" applyFill="1" applyBorder="1" applyAlignment="1">
      <alignment horizontal="center"/>
    </xf>
    <xf numFmtId="0" fontId="4" fillId="2" borderId="10" xfId="0" applyFont="1" applyFill="1" applyBorder="1"/>
    <xf numFmtId="3" fontId="3" fillId="2" borderId="0" xfId="0" applyNumberFormat="1" applyFont="1" applyFill="1"/>
    <xf numFmtId="3" fontId="0" fillId="2" borderId="0" xfId="0" applyNumberFormat="1" applyFill="1"/>
    <xf numFmtId="3" fontId="4" fillId="2" borderId="0" xfId="0" applyNumberFormat="1" applyFont="1" applyFill="1"/>
    <xf numFmtId="4" fontId="0" fillId="2" borderId="0" xfId="0" applyNumberFormat="1" applyFill="1" applyAlignment="1">
      <alignment horizontal="center"/>
    </xf>
    <xf numFmtId="0" fontId="4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 wrapText="1"/>
    </xf>
    <xf numFmtId="0" fontId="4" fillId="2" borderId="4" xfId="0" applyFont="1" applyFill="1" applyBorder="1" applyAlignment="1">
      <alignment horizontal="left" vertical="center" indent="1"/>
    </xf>
    <xf numFmtId="0" fontId="4" fillId="2" borderId="0" xfId="0" applyFont="1" applyFill="1" applyAlignment="1">
      <alignment horizontal="center" vertical="center"/>
    </xf>
    <xf numFmtId="3" fontId="4" fillId="2" borderId="0" xfId="0" applyNumberFormat="1" applyFont="1" applyFill="1" applyAlignment="1">
      <alignment horizontal="center"/>
    </xf>
    <xf numFmtId="4" fontId="4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9" fontId="4" fillId="2" borderId="0" xfId="0" applyNumberFormat="1" applyFont="1" applyFill="1" applyAlignment="1">
      <alignment horizontal="center"/>
    </xf>
    <xf numFmtId="9" fontId="0" fillId="2" borderId="0" xfId="0" applyNumberFormat="1" applyFill="1" applyAlignment="1">
      <alignment horizontal="center"/>
    </xf>
    <xf numFmtId="0" fontId="0" fillId="2" borderId="3" xfId="0" applyFill="1" applyBorder="1" applyAlignment="1">
      <alignment horizontal="center"/>
    </xf>
    <xf numFmtId="3" fontId="0" fillId="2" borderId="3" xfId="0" applyNumberFormat="1" applyFill="1" applyBorder="1" applyAlignment="1">
      <alignment horizontal="center"/>
    </xf>
    <xf numFmtId="3" fontId="0" fillId="2" borderId="12" xfId="0" applyNumberForma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3" fontId="3" fillId="2" borderId="0" xfId="0" applyNumberFormat="1" applyFont="1" applyFill="1" applyAlignment="1">
      <alignment horizontal="left"/>
    </xf>
    <xf numFmtId="3" fontId="4" fillId="2" borderId="0" xfId="0" applyNumberFormat="1" applyFont="1" applyFill="1" applyAlignment="1">
      <alignment horizontal="left"/>
    </xf>
    <xf numFmtId="0" fontId="0" fillId="2" borderId="0" xfId="0" applyFill="1" applyAlignment="1">
      <alignment horizontal="center" wrapText="1"/>
    </xf>
    <xf numFmtId="3" fontId="3" fillId="2" borderId="3" xfId="0" applyNumberFormat="1" applyFont="1" applyFill="1" applyBorder="1" applyAlignment="1">
      <alignment horizontal="center"/>
    </xf>
    <xf numFmtId="3" fontId="3" fillId="2" borderId="3" xfId="0" applyNumberFormat="1" applyFont="1" applyFill="1" applyBorder="1" applyAlignment="1">
      <alignment horizontal="left"/>
    </xf>
    <xf numFmtId="3" fontId="3" fillId="2" borderId="12" xfId="0" applyNumberFormat="1" applyFont="1" applyFill="1" applyBorder="1" applyAlignment="1">
      <alignment horizontal="center"/>
    </xf>
    <xf numFmtId="3" fontId="3" fillId="5" borderId="0" xfId="0" applyNumberFormat="1" applyFont="1" applyFill="1" applyAlignment="1">
      <alignment horizontal="center"/>
    </xf>
    <xf numFmtId="3" fontId="3" fillId="5" borderId="8" xfId="0" applyNumberFormat="1" applyFont="1" applyFill="1" applyBorder="1" applyAlignment="1">
      <alignment horizontal="center"/>
    </xf>
    <xf numFmtId="0" fontId="4" fillId="2" borderId="0" xfId="0" applyFont="1" applyFill="1"/>
    <xf numFmtId="3" fontId="3" fillId="4" borderId="7" xfId="0" applyNumberFormat="1" applyFont="1" applyFill="1" applyBorder="1" applyAlignment="1">
      <alignment horizontal="center"/>
    </xf>
    <xf numFmtId="0" fontId="4" fillId="2" borderId="0" xfId="0" applyFont="1" applyFill="1" applyAlignment="1">
      <alignment horizontal="left" indent="1"/>
    </xf>
    <xf numFmtId="0" fontId="4" fillId="2" borderId="0" xfId="0" applyFont="1" applyFill="1" applyAlignment="1">
      <alignment horizontal="left"/>
    </xf>
    <xf numFmtId="0" fontId="4" fillId="0" borderId="0" xfId="0" applyFont="1"/>
    <xf numFmtId="0" fontId="3" fillId="2" borderId="0" xfId="0" applyFont="1" applyFill="1"/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right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/>
    <xf numFmtId="0" fontId="4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 indent="1"/>
    </xf>
    <xf numFmtId="0" fontId="3" fillId="2" borderId="1" xfId="0" applyFont="1" applyFill="1" applyBorder="1"/>
    <xf numFmtId="0" fontId="0" fillId="2" borderId="5" xfId="0" applyFill="1" applyBorder="1"/>
    <xf numFmtId="0" fontId="0" fillId="2" borderId="5" xfId="0" applyFill="1" applyBorder="1" applyAlignment="1">
      <alignment vertical="center"/>
    </xf>
    <xf numFmtId="3" fontId="3" fillId="4" borderId="18" xfId="0" applyNumberFormat="1" applyFont="1" applyFill="1" applyBorder="1" applyAlignment="1">
      <alignment horizontal="center"/>
    </xf>
    <xf numFmtId="3" fontId="3" fillId="5" borderId="16" xfId="0" applyNumberFormat="1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3" fontId="4" fillId="4" borderId="1" xfId="0" applyNumberFormat="1" applyFont="1" applyFill="1" applyBorder="1" applyAlignment="1">
      <alignment horizontal="center"/>
    </xf>
    <xf numFmtId="3" fontId="0" fillId="4" borderId="1" xfId="0" applyNumberFormat="1" applyFill="1" applyBorder="1" applyAlignment="1">
      <alignment horizontal="center"/>
    </xf>
    <xf numFmtId="0" fontId="3" fillId="2" borderId="0" xfId="0" applyFont="1" applyFill="1" applyAlignment="1">
      <alignment horizontal="left" vertical="center"/>
    </xf>
    <xf numFmtId="3" fontId="8" fillId="2" borderId="0" xfId="0" applyNumberFormat="1" applyFont="1" applyFill="1" applyAlignment="1">
      <alignment horizontal="center"/>
    </xf>
    <xf numFmtId="0" fontId="7" fillId="2" borderId="6" xfId="0" applyFont="1" applyFill="1" applyBorder="1"/>
    <xf numFmtId="0" fontId="7" fillId="2" borderId="15" xfId="0" applyFont="1" applyFill="1" applyBorder="1" applyAlignment="1">
      <alignment horizontal="center"/>
    </xf>
    <xf numFmtId="0" fontId="6" fillId="2" borderId="15" xfId="0" applyFont="1" applyFill="1" applyBorder="1" applyAlignment="1">
      <alignment horizontal="right"/>
    </xf>
    <xf numFmtId="3" fontId="6" fillId="2" borderId="15" xfId="0" applyNumberFormat="1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7" fillId="2" borderId="10" xfId="0" applyFont="1" applyFill="1" applyBorder="1"/>
    <xf numFmtId="0" fontId="7" fillId="2" borderId="0" xfId="0" applyFont="1" applyFill="1" applyAlignment="1">
      <alignment horizontal="center"/>
    </xf>
    <xf numFmtId="0" fontId="6" fillId="2" borderId="0" xfId="0" applyFont="1" applyFill="1" applyAlignment="1">
      <alignment horizontal="right"/>
    </xf>
    <xf numFmtId="3" fontId="6" fillId="2" borderId="0" xfId="0" applyNumberFormat="1" applyFont="1" applyFill="1" applyAlignment="1">
      <alignment horizontal="center"/>
    </xf>
    <xf numFmtId="0" fontId="7" fillId="2" borderId="11" xfId="0" applyFont="1" applyFill="1" applyBorder="1" applyAlignment="1">
      <alignment horizontal="center"/>
    </xf>
    <xf numFmtId="3" fontId="10" fillId="2" borderId="0" xfId="0" applyNumberFormat="1" applyFont="1" applyFill="1" applyAlignment="1">
      <alignment horizontal="center"/>
    </xf>
    <xf numFmtId="3" fontId="7" fillId="2" borderId="0" xfId="0" applyNumberFormat="1" applyFont="1" applyFill="1" applyAlignment="1">
      <alignment horizontal="center"/>
    </xf>
    <xf numFmtId="0" fontId="7" fillId="2" borderId="2" xfId="0" applyFont="1" applyFill="1" applyBorder="1"/>
    <xf numFmtId="0" fontId="7" fillId="2" borderId="3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10" fillId="2" borderId="0" xfId="0" applyFont="1" applyFill="1" applyAlignment="1">
      <alignment horizontal="center" wrapText="1"/>
    </xf>
    <xf numFmtId="0" fontId="11" fillId="3" borderId="0" xfId="0" applyFont="1" applyFill="1" applyAlignment="1">
      <alignment horizontal="center" wrapText="1"/>
    </xf>
    <xf numFmtId="0" fontId="8" fillId="5" borderId="2" xfId="0" applyFont="1" applyFill="1" applyBorder="1" applyAlignment="1">
      <alignment horizontal="left"/>
    </xf>
    <xf numFmtId="3" fontId="8" fillId="5" borderId="3" xfId="0" applyNumberFormat="1" applyFont="1" applyFill="1" applyBorder="1" applyAlignment="1">
      <alignment horizontal="center"/>
    </xf>
    <xf numFmtId="0" fontId="6" fillId="3" borderId="10" xfId="0" applyFont="1" applyFill="1" applyBorder="1" applyAlignment="1">
      <alignment horizontal="right"/>
    </xf>
    <xf numFmtId="3" fontId="6" fillId="3" borderId="1" xfId="0" applyNumberFormat="1" applyFont="1" applyFill="1" applyBorder="1" applyAlignment="1">
      <alignment horizontal="center"/>
    </xf>
    <xf numFmtId="10" fontId="11" fillId="3" borderId="1" xfId="1" applyNumberFormat="1" applyFont="1" applyFill="1" applyBorder="1" applyAlignment="1">
      <alignment horizontal="center"/>
    </xf>
    <xf numFmtId="4" fontId="4" fillId="3" borderId="1" xfId="0" applyNumberFormat="1" applyFont="1" applyFill="1" applyBorder="1" applyAlignment="1" applyProtection="1">
      <alignment horizontal="center"/>
      <protection locked="0"/>
    </xf>
    <xf numFmtId="4" fontId="12" fillId="2" borderId="1" xfId="0" applyNumberFormat="1" applyFont="1" applyFill="1" applyBorder="1" applyAlignment="1">
      <alignment horizontal="center"/>
    </xf>
    <xf numFmtId="0" fontId="13" fillId="3" borderId="19" xfId="0" applyFont="1" applyFill="1" applyBorder="1" applyAlignment="1">
      <alignment horizontal="center"/>
    </xf>
    <xf numFmtId="0" fontId="13" fillId="3" borderId="20" xfId="0" applyFont="1" applyFill="1" applyBorder="1" applyAlignment="1">
      <alignment horizontal="center"/>
    </xf>
    <xf numFmtId="0" fontId="13" fillId="3" borderId="21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 applyProtection="1">
      <alignment horizontal="center" vertical="center"/>
      <protection locked="0"/>
    </xf>
    <xf numFmtId="4" fontId="12" fillId="2" borderId="1" xfId="0" applyNumberFormat="1" applyFont="1" applyFill="1" applyBorder="1" applyAlignment="1">
      <alignment horizontal="center" vertical="center"/>
    </xf>
    <xf numFmtId="4" fontId="4" fillId="6" borderId="17" xfId="0" applyNumberFormat="1" applyFont="1" applyFill="1" applyBorder="1" applyAlignment="1">
      <alignment horizontal="center"/>
    </xf>
    <xf numFmtId="4" fontId="4" fillId="6" borderId="16" xfId="0" applyNumberFormat="1" applyFont="1" applyFill="1" applyBorder="1" applyAlignment="1">
      <alignment horizontal="center"/>
    </xf>
    <xf numFmtId="3" fontId="4" fillId="2" borderId="0" xfId="0" applyNumberFormat="1" applyFont="1" applyFill="1" applyAlignment="1">
      <alignment horizontal="center" vertical="center"/>
    </xf>
    <xf numFmtId="3" fontId="3" fillId="4" borderId="1" xfId="0" applyNumberFormat="1" applyFont="1" applyFill="1" applyBorder="1" applyAlignment="1">
      <alignment horizontal="center" vertical="center"/>
    </xf>
    <xf numFmtId="0" fontId="13" fillId="3" borderId="14" xfId="0" applyFont="1" applyFill="1" applyBorder="1" applyAlignment="1">
      <alignment horizontal="center"/>
    </xf>
    <xf numFmtId="0" fontId="13" fillId="3" borderId="22" xfId="0" applyFont="1" applyFill="1" applyBorder="1" applyAlignment="1">
      <alignment horizontal="center"/>
    </xf>
    <xf numFmtId="0" fontId="13" fillId="3" borderId="13" xfId="0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/>
    </xf>
    <xf numFmtId="0" fontId="3" fillId="5" borderId="15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9" fontId="0" fillId="0" borderId="0" xfId="0" applyNumberFormat="1" applyAlignment="1">
      <alignment horizontal="center"/>
    </xf>
    <xf numFmtId="0" fontId="3" fillId="2" borderId="0" xfId="0" applyFont="1" applyFill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56"/>
  <sheetViews>
    <sheetView tabSelected="1" view="pageBreakPreview" zoomScaleNormal="100" zoomScaleSheetLayoutView="100" workbookViewId="0">
      <selection activeCell="I45" sqref="I45"/>
    </sheetView>
  </sheetViews>
  <sheetFormatPr baseColWidth="10" defaultRowHeight="12.75" x14ac:dyDescent="0.2"/>
  <cols>
    <col min="1" max="1" width="60.7109375" style="64" bestFit="1" customWidth="1"/>
    <col min="2" max="2" width="10.7109375" style="64" customWidth="1"/>
    <col min="3" max="5" width="10.7109375" style="38" customWidth="1"/>
    <col min="6" max="6" width="2.5703125" style="64" customWidth="1"/>
    <col min="7" max="16384" width="11.42578125" style="64"/>
  </cols>
  <sheetData>
    <row r="1" spans="1:6" ht="16.5" thickBot="1" x14ac:dyDescent="0.3">
      <c r="A1" s="108" t="s">
        <v>103</v>
      </c>
      <c r="B1" s="109"/>
      <c r="C1" s="109"/>
      <c r="D1" s="109"/>
      <c r="E1" s="110"/>
      <c r="F1" s="60"/>
    </row>
    <row r="2" spans="1:6" x14ac:dyDescent="0.2">
      <c r="A2" s="60"/>
      <c r="B2" s="60"/>
      <c r="C2" s="60"/>
      <c r="D2" s="60"/>
      <c r="E2" s="60"/>
      <c r="F2" s="60"/>
    </row>
    <row r="3" spans="1:6" ht="15" x14ac:dyDescent="0.25">
      <c r="A3" s="112" t="s">
        <v>100</v>
      </c>
      <c r="B3" s="112"/>
      <c r="C3" s="112"/>
      <c r="D3" s="112"/>
      <c r="E3" s="112"/>
      <c r="F3" s="60"/>
    </row>
    <row r="4" spans="1:6" x14ac:dyDescent="0.2">
      <c r="A4" s="65"/>
      <c r="B4" s="60"/>
      <c r="C4" s="60"/>
      <c r="D4" s="60"/>
      <c r="E4" s="60"/>
      <c r="F4" s="60"/>
    </row>
    <row r="5" spans="1:6" x14ac:dyDescent="0.2">
      <c r="B5" s="113" t="s">
        <v>9</v>
      </c>
      <c r="C5" s="113"/>
      <c r="D5" s="113" t="s">
        <v>94</v>
      </c>
      <c r="E5" s="113"/>
      <c r="F5" s="60"/>
    </row>
    <row r="6" spans="1:6" ht="25.5" x14ac:dyDescent="0.2">
      <c r="A6" s="65" t="s">
        <v>93</v>
      </c>
      <c r="B6" s="18" t="s">
        <v>28</v>
      </c>
      <c r="C6" s="68" t="s">
        <v>27</v>
      </c>
      <c r="D6" s="18" t="s">
        <v>28</v>
      </c>
      <c r="E6" s="68" t="s">
        <v>27</v>
      </c>
      <c r="F6" s="60"/>
    </row>
    <row r="7" spans="1:6" x14ac:dyDescent="0.2">
      <c r="A7" s="69" t="s">
        <v>0</v>
      </c>
      <c r="B7" s="106">
        <v>510</v>
      </c>
      <c r="C7" s="107">
        <v>510</v>
      </c>
      <c r="D7" s="106">
        <v>170</v>
      </c>
      <c r="E7" s="107">
        <v>170</v>
      </c>
      <c r="F7" s="60"/>
    </row>
    <row r="8" spans="1:6" x14ac:dyDescent="0.2">
      <c r="A8" s="69" t="s">
        <v>1</v>
      </c>
      <c r="B8" s="106">
        <v>5400</v>
      </c>
      <c r="C8" s="107">
        <v>5400</v>
      </c>
      <c r="D8" s="106">
        <v>1800</v>
      </c>
      <c r="E8" s="107">
        <v>1800</v>
      </c>
      <c r="F8" s="60"/>
    </row>
    <row r="9" spans="1:6" x14ac:dyDescent="0.2">
      <c r="A9" s="69" t="s">
        <v>2</v>
      </c>
      <c r="B9" s="106">
        <v>1080</v>
      </c>
      <c r="C9" s="107">
        <v>1080</v>
      </c>
      <c r="D9" s="106">
        <v>40</v>
      </c>
      <c r="E9" s="107">
        <v>40</v>
      </c>
      <c r="F9" s="60"/>
    </row>
    <row r="10" spans="1:6" x14ac:dyDescent="0.2">
      <c r="A10" s="69" t="s">
        <v>14</v>
      </c>
      <c r="B10" s="106">
        <v>8250</v>
      </c>
      <c r="C10" s="107">
        <v>8250</v>
      </c>
      <c r="D10" s="106">
        <v>2200</v>
      </c>
      <c r="E10" s="107">
        <v>2200</v>
      </c>
      <c r="F10" s="60"/>
    </row>
    <row r="11" spans="1:6" x14ac:dyDescent="0.2">
      <c r="A11" s="69" t="s">
        <v>3</v>
      </c>
      <c r="B11" s="106">
        <v>4687.5</v>
      </c>
      <c r="C11" s="107">
        <v>4687.5</v>
      </c>
      <c r="D11" s="106">
        <v>1250</v>
      </c>
      <c r="E11" s="107">
        <v>1250</v>
      </c>
      <c r="F11" s="60"/>
    </row>
    <row r="12" spans="1:6" x14ac:dyDescent="0.2">
      <c r="A12" s="69" t="s">
        <v>4</v>
      </c>
      <c r="B12" s="106">
        <v>1830</v>
      </c>
      <c r="C12" s="107">
        <v>1830</v>
      </c>
      <c r="D12" s="106">
        <v>610</v>
      </c>
      <c r="E12" s="107">
        <v>610</v>
      </c>
      <c r="F12" s="60"/>
    </row>
    <row r="13" spans="1:6" x14ac:dyDescent="0.2">
      <c r="A13" s="69" t="s">
        <v>31</v>
      </c>
      <c r="B13" s="106">
        <v>2898</v>
      </c>
      <c r="C13" s="107">
        <v>2898</v>
      </c>
      <c r="D13" s="106">
        <v>840</v>
      </c>
      <c r="E13" s="107">
        <v>840</v>
      </c>
      <c r="F13" s="60"/>
    </row>
    <row r="14" spans="1:6" x14ac:dyDescent="0.2">
      <c r="A14" s="69" t="s">
        <v>30</v>
      </c>
      <c r="B14" s="106">
        <v>1770</v>
      </c>
      <c r="C14" s="107">
        <v>1770</v>
      </c>
      <c r="D14" s="106">
        <v>590</v>
      </c>
      <c r="E14" s="107">
        <v>590</v>
      </c>
      <c r="F14" s="60"/>
    </row>
    <row r="15" spans="1:6" x14ac:dyDescent="0.2">
      <c r="A15" s="69" t="s">
        <v>6</v>
      </c>
      <c r="B15" s="106">
        <v>5278.5</v>
      </c>
      <c r="C15" s="107">
        <v>5278.5</v>
      </c>
      <c r="D15" s="106">
        <v>1530</v>
      </c>
      <c r="E15" s="107">
        <v>1530</v>
      </c>
      <c r="F15" s="60"/>
    </row>
    <row r="16" spans="1:6" x14ac:dyDescent="0.2">
      <c r="A16" s="69" t="s">
        <v>29</v>
      </c>
      <c r="B16" s="106">
        <v>2100</v>
      </c>
      <c r="C16" s="107">
        <v>2100</v>
      </c>
      <c r="D16" s="106">
        <v>700</v>
      </c>
      <c r="E16" s="107">
        <v>700</v>
      </c>
      <c r="F16" s="60"/>
    </row>
    <row r="17" spans="1:6" x14ac:dyDescent="0.2">
      <c r="A17" s="69" t="s">
        <v>81</v>
      </c>
      <c r="B17" s="114">
        <v>3636</v>
      </c>
      <c r="C17" s="115">
        <v>3636</v>
      </c>
      <c r="D17" s="116"/>
      <c r="E17" s="116"/>
      <c r="F17" s="60"/>
    </row>
    <row r="18" spans="1:6" x14ac:dyDescent="0.2">
      <c r="A18" s="69" t="s">
        <v>23</v>
      </c>
      <c r="B18" s="114"/>
      <c r="C18" s="115"/>
      <c r="D18" s="117"/>
      <c r="E18" s="117"/>
      <c r="F18" s="60"/>
    </row>
    <row r="19" spans="1:6" x14ac:dyDescent="0.2">
      <c r="A19" s="69" t="s">
        <v>8</v>
      </c>
      <c r="B19" s="106">
        <v>840</v>
      </c>
      <c r="C19" s="107">
        <v>840</v>
      </c>
      <c r="D19" s="106">
        <v>280</v>
      </c>
      <c r="E19" s="107">
        <v>280</v>
      </c>
      <c r="F19" s="60"/>
    </row>
    <row r="20" spans="1:6" x14ac:dyDescent="0.2">
      <c r="A20" s="70" t="s">
        <v>46</v>
      </c>
      <c r="B20" s="106">
        <v>400</v>
      </c>
      <c r="C20" s="107">
        <v>400</v>
      </c>
      <c r="D20" s="106">
        <v>40</v>
      </c>
      <c r="E20" s="107">
        <v>40</v>
      </c>
      <c r="F20" s="60"/>
    </row>
    <row r="21" spans="1:6" x14ac:dyDescent="0.2">
      <c r="A21" s="70" t="s">
        <v>47</v>
      </c>
      <c r="B21" s="106">
        <v>400</v>
      </c>
      <c r="C21" s="107">
        <v>400</v>
      </c>
      <c r="D21" s="106">
        <v>70</v>
      </c>
      <c r="E21" s="107">
        <v>70</v>
      </c>
      <c r="F21" s="60"/>
    </row>
    <row r="22" spans="1:6" x14ac:dyDescent="0.2">
      <c r="A22" s="70" t="s">
        <v>48</v>
      </c>
      <c r="B22" s="106">
        <v>400</v>
      </c>
      <c r="C22" s="107">
        <v>400</v>
      </c>
      <c r="D22" s="106">
        <v>20</v>
      </c>
      <c r="E22" s="107">
        <v>20</v>
      </c>
      <c r="F22" s="60"/>
    </row>
    <row r="23" spans="1:6" x14ac:dyDescent="0.2">
      <c r="A23" s="69" t="s">
        <v>42</v>
      </c>
      <c r="B23" s="106">
        <v>2173.5</v>
      </c>
      <c r="C23" s="107">
        <v>2173.5</v>
      </c>
      <c r="D23" s="106">
        <v>630</v>
      </c>
      <c r="E23" s="107">
        <v>630</v>
      </c>
      <c r="F23" s="60"/>
    </row>
    <row r="24" spans="1:6" x14ac:dyDescent="0.2">
      <c r="A24" s="60"/>
      <c r="B24" s="39"/>
      <c r="C24" s="39"/>
      <c r="D24" s="43"/>
      <c r="E24" s="43"/>
      <c r="F24" s="60"/>
    </row>
    <row r="25" spans="1:6" ht="25.5" x14ac:dyDescent="0.2">
      <c r="A25" s="67"/>
      <c r="B25" s="40" t="s">
        <v>28</v>
      </c>
      <c r="C25" s="66" t="s">
        <v>27</v>
      </c>
      <c r="D25" s="43"/>
      <c r="E25" s="43"/>
      <c r="F25" s="60"/>
    </row>
    <row r="26" spans="1:6" x14ac:dyDescent="0.2">
      <c r="A26" s="71" t="s">
        <v>51</v>
      </c>
      <c r="B26" s="60"/>
      <c r="C26" s="60"/>
      <c r="D26" s="43"/>
      <c r="E26" s="43"/>
      <c r="F26" s="60"/>
    </row>
    <row r="27" spans="1:6" x14ac:dyDescent="0.2">
      <c r="A27" s="72" t="s">
        <v>53</v>
      </c>
      <c r="B27" s="106">
        <v>175</v>
      </c>
      <c r="C27" s="107">
        <v>175</v>
      </c>
      <c r="D27" s="53" t="s">
        <v>16</v>
      </c>
      <c r="E27" s="43"/>
      <c r="F27" s="60"/>
    </row>
    <row r="28" spans="1:6" x14ac:dyDescent="0.2">
      <c r="A28" s="72" t="s">
        <v>54</v>
      </c>
      <c r="B28" s="106">
        <v>275</v>
      </c>
      <c r="C28" s="107">
        <v>275</v>
      </c>
      <c r="D28" s="53" t="s">
        <v>16</v>
      </c>
      <c r="E28" s="43"/>
      <c r="F28" s="60"/>
    </row>
    <row r="29" spans="1:6" x14ac:dyDescent="0.2">
      <c r="A29" s="72" t="s">
        <v>52</v>
      </c>
      <c r="B29" s="106">
        <v>375</v>
      </c>
      <c r="C29" s="107">
        <v>375</v>
      </c>
      <c r="D29" s="53" t="s">
        <v>16</v>
      </c>
      <c r="E29" s="43"/>
      <c r="F29" s="60"/>
    </row>
    <row r="30" spans="1:6" x14ac:dyDescent="0.2">
      <c r="A30" s="63"/>
      <c r="B30" s="39"/>
      <c r="C30" s="43"/>
      <c r="D30" s="43"/>
      <c r="E30" s="43"/>
      <c r="F30" s="60"/>
    </row>
    <row r="31" spans="1:6" x14ac:dyDescent="0.2">
      <c r="A31" s="71" t="s">
        <v>56</v>
      </c>
      <c r="B31" s="39"/>
      <c r="C31" s="43"/>
      <c r="D31" s="43"/>
      <c r="E31" s="43"/>
      <c r="F31" s="60"/>
    </row>
    <row r="32" spans="1:6" x14ac:dyDescent="0.2">
      <c r="A32" s="73" t="s">
        <v>57</v>
      </c>
      <c r="B32" s="106">
        <v>80</v>
      </c>
      <c r="C32" s="107">
        <v>80</v>
      </c>
      <c r="D32" s="53" t="s">
        <v>16</v>
      </c>
      <c r="E32" s="43"/>
      <c r="F32" s="60"/>
    </row>
    <row r="33" spans="1:6" x14ac:dyDescent="0.2">
      <c r="A33" s="73" t="s">
        <v>58</v>
      </c>
      <c r="B33" s="106">
        <v>100</v>
      </c>
      <c r="C33" s="107">
        <v>100</v>
      </c>
      <c r="D33" s="53" t="s">
        <v>16</v>
      </c>
      <c r="E33" s="43"/>
      <c r="F33" s="60"/>
    </row>
    <row r="34" spans="1:6" x14ac:dyDescent="0.2">
      <c r="A34" s="73" t="s">
        <v>59</v>
      </c>
      <c r="B34" s="106">
        <v>120</v>
      </c>
      <c r="C34" s="107">
        <v>120</v>
      </c>
      <c r="D34" s="53" t="s">
        <v>16</v>
      </c>
      <c r="E34" s="43"/>
      <c r="F34" s="60"/>
    </row>
    <row r="35" spans="1:6" x14ac:dyDescent="0.2">
      <c r="A35" s="62"/>
      <c r="B35" s="39"/>
      <c r="C35" s="43"/>
      <c r="D35" s="43"/>
      <c r="E35" s="43"/>
      <c r="F35" s="60"/>
    </row>
    <row r="36" spans="1:6" x14ac:dyDescent="0.2">
      <c r="A36" s="71" t="s">
        <v>84</v>
      </c>
      <c r="B36" s="106">
        <v>34</v>
      </c>
      <c r="C36" s="107">
        <v>34</v>
      </c>
      <c r="D36" s="53" t="s">
        <v>44</v>
      </c>
      <c r="E36" s="43"/>
      <c r="F36" s="60"/>
    </row>
    <row r="37" spans="1:6" x14ac:dyDescent="0.2">
      <c r="A37" s="62"/>
      <c r="B37" s="39"/>
      <c r="C37" s="43"/>
      <c r="D37" s="43"/>
      <c r="E37" s="43"/>
      <c r="F37" s="60"/>
    </row>
    <row r="38" spans="1:6" x14ac:dyDescent="0.2">
      <c r="A38" s="71" t="s">
        <v>85</v>
      </c>
      <c r="B38" s="106">
        <v>3500</v>
      </c>
      <c r="C38" s="107">
        <v>3500</v>
      </c>
      <c r="D38" s="64" t="s">
        <v>86</v>
      </c>
      <c r="E38" s="43"/>
      <c r="F38" s="60"/>
    </row>
    <row r="39" spans="1:6" x14ac:dyDescent="0.2">
      <c r="A39" s="67"/>
      <c r="B39" s="39"/>
      <c r="C39" s="43"/>
      <c r="D39" s="43"/>
      <c r="E39" s="43"/>
      <c r="F39" s="60"/>
    </row>
    <row r="40" spans="1:6" x14ac:dyDescent="0.2">
      <c r="A40" s="74" t="s">
        <v>91</v>
      </c>
      <c r="B40" s="60"/>
      <c r="C40" s="60"/>
      <c r="D40" s="43"/>
      <c r="E40" s="43"/>
      <c r="F40" s="60"/>
    </row>
    <row r="41" spans="1:6" x14ac:dyDescent="0.2">
      <c r="A41" s="69" t="s">
        <v>82</v>
      </c>
      <c r="B41" s="106">
        <v>45</v>
      </c>
      <c r="C41" s="107">
        <v>45</v>
      </c>
      <c r="D41" s="53" t="s">
        <v>16</v>
      </c>
      <c r="E41" s="39"/>
      <c r="F41" s="60"/>
    </row>
    <row r="42" spans="1:6" x14ac:dyDescent="0.2">
      <c r="A42" s="69" t="s">
        <v>83</v>
      </c>
      <c r="B42" s="106">
        <v>15</v>
      </c>
      <c r="C42" s="107">
        <v>15</v>
      </c>
      <c r="D42" s="53" t="s">
        <v>16</v>
      </c>
      <c r="E42" s="39"/>
      <c r="F42" s="60"/>
    </row>
    <row r="43" spans="1:6" x14ac:dyDescent="0.2">
      <c r="A43" s="69" t="s">
        <v>17</v>
      </c>
      <c r="B43" s="106">
        <v>10</v>
      </c>
      <c r="C43" s="107">
        <v>10</v>
      </c>
      <c r="D43" s="53" t="s">
        <v>16</v>
      </c>
      <c r="E43" s="39"/>
      <c r="F43" s="60"/>
    </row>
    <row r="44" spans="1:6" x14ac:dyDescent="0.2">
      <c r="A44" s="69" t="s">
        <v>12</v>
      </c>
      <c r="B44" s="106">
        <v>18</v>
      </c>
      <c r="C44" s="107">
        <v>18</v>
      </c>
      <c r="D44" s="53" t="s">
        <v>16</v>
      </c>
      <c r="E44" s="39"/>
      <c r="F44" s="60"/>
    </row>
    <row r="45" spans="1:6" x14ac:dyDescent="0.2">
      <c r="A45" s="69" t="s">
        <v>32</v>
      </c>
      <c r="B45" s="106">
        <v>16</v>
      </c>
      <c r="C45" s="107">
        <v>16</v>
      </c>
      <c r="D45" s="53" t="s">
        <v>16</v>
      </c>
      <c r="E45" s="39"/>
      <c r="F45" s="60"/>
    </row>
    <row r="46" spans="1:6" x14ac:dyDescent="0.2">
      <c r="A46" s="69" t="s">
        <v>19</v>
      </c>
      <c r="B46" s="106">
        <v>120</v>
      </c>
      <c r="C46" s="107">
        <v>120</v>
      </c>
      <c r="D46" s="53" t="s">
        <v>16</v>
      </c>
      <c r="E46" s="39"/>
      <c r="F46" s="60"/>
    </row>
    <row r="47" spans="1:6" x14ac:dyDescent="0.2">
      <c r="A47" s="69" t="s">
        <v>89</v>
      </c>
      <c r="B47" s="106">
        <v>30</v>
      </c>
      <c r="C47" s="107">
        <v>30</v>
      </c>
      <c r="D47" s="53" t="s">
        <v>16</v>
      </c>
      <c r="E47" s="39"/>
      <c r="F47" s="60"/>
    </row>
    <row r="48" spans="1:6" x14ac:dyDescent="0.2">
      <c r="A48" s="69" t="s">
        <v>90</v>
      </c>
      <c r="B48" s="106">
        <v>120</v>
      </c>
      <c r="C48" s="107">
        <v>120</v>
      </c>
      <c r="D48" s="53" t="s">
        <v>16</v>
      </c>
      <c r="E48" s="39"/>
      <c r="F48" s="60"/>
    </row>
    <row r="49" spans="1:6" x14ac:dyDescent="0.2">
      <c r="A49" s="69" t="s">
        <v>33</v>
      </c>
      <c r="B49" s="106">
        <v>20</v>
      </c>
      <c r="C49" s="107">
        <v>20</v>
      </c>
      <c r="D49" s="53" t="s">
        <v>16</v>
      </c>
      <c r="E49" s="39"/>
      <c r="F49" s="60"/>
    </row>
    <row r="50" spans="1:6" x14ac:dyDescent="0.2">
      <c r="A50" s="60"/>
      <c r="B50" s="43"/>
      <c r="C50" s="43"/>
      <c r="D50" s="53"/>
      <c r="E50" s="39"/>
      <c r="F50" s="60"/>
    </row>
    <row r="51" spans="1:6" x14ac:dyDescent="0.2">
      <c r="A51" s="74" t="s">
        <v>92</v>
      </c>
      <c r="B51" s="39"/>
      <c r="C51" s="43"/>
      <c r="D51" s="43"/>
      <c r="E51" s="43"/>
      <c r="F51" s="60"/>
    </row>
    <row r="52" spans="1:6" x14ac:dyDescent="0.2">
      <c r="A52" s="69" t="s">
        <v>87</v>
      </c>
      <c r="B52" s="106">
        <v>33864</v>
      </c>
      <c r="C52" s="107">
        <v>33864</v>
      </c>
      <c r="D52" s="53" t="s">
        <v>11</v>
      </c>
      <c r="E52" s="39"/>
      <c r="F52" s="60"/>
    </row>
    <row r="53" spans="1:6" x14ac:dyDescent="0.2">
      <c r="A53" s="69" t="s">
        <v>88</v>
      </c>
      <c r="B53" s="106">
        <v>39840</v>
      </c>
      <c r="C53" s="107">
        <v>39840</v>
      </c>
      <c r="D53" s="53" t="s">
        <v>11</v>
      </c>
      <c r="E53" s="39"/>
      <c r="F53" s="60"/>
    </row>
    <row r="54" spans="1:6" x14ac:dyDescent="0.2">
      <c r="A54" s="60"/>
      <c r="B54" s="60"/>
      <c r="C54" s="39"/>
      <c r="D54" s="39"/>
      <c r="E54" s="39"/>
      <c r="F54" s="60"/>
    </row>
    <row r="55" spans="1:6" x14ac:dyDescent="0.2">
      <c r="A55" s="111" t="s">
        <v>101</v>
      </c>
      <c r="B55" s="111"/>
      <c r="C55" s="111"/>
      <c r="D55" s="111"/>
      <c r="E55" s="111"/>
      <c r="F55" s="60"/>
    </row>
    <row r="56" spans="1:6" x14ac:dyDescent="0.2">
      <c r="A56" s="60"/>
      <c r="B56" s="60"/>
      <c r="C56" s="39"/>
      <c r="D56" s="39"/>
      <c r="E56" s="39"/>
      <c r="F56" s="60"/>
    </row>
  </sheetData>
  <sheetProtection algorithmName="SHA-512" hashValue="6Xe1kfxq2tPt2vgf3L2o4K3KP6wz6XIRu57y7+5w52OZRVT1wmAULaZxnA70S3vZBnWXhIUZwj+bsZPmR/pVSQ==" saltValue="fmCZqEF4ZCABON984OIU1Q==" spinCount="100000" sheet="1" objects="1" scenarios="1"/>
  <mergeCells count="9">
    <mergeCell ref="A1:E1"/>
    <mergeCell ref="A55:E55"/>
    <mergeCell ref="A3:E3"/>
    <mergeCell ref="B5:C5"/>
    <mergeCell ref="D5:E5"/>
    <mergeCell ref="B17:B18"/>
    <mergeCell ref="C17:C18"/>
    <mergeCell ref="D17:D18"/>
    <mergeCell ref="E17:E18"/>
  </mergeCells>
  <phoneticPr fontId="2" type="noConversion"/>
  <pageMargins left="0.75" right="0.75" top="1" bottom="1" header="0" footer="0"/>
  <pageSetup paperSize="9" scale="8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9D6EA-B76E-40AD-B988-28B2FF2C5A7E}">
  <sheetPr>
    <pageSetUpPr fitToPage="1"/>
  </sheetPr>
  <dimension ref="A1:P97"/>
  <sheetViews>
    <sheetView view="pageBreakPreview" zoomScaleNormal="100" zoomScaleSheetLayoutView="100" workbookViewId="0">
      <selection activeCell="L35" sqref="L35"/>
    </sheetView>
  </sheetViews>
  <sheetFormatPr baseColWidth="10" defaultRowHeight="12.75" x14ac:dyDescent="0.2"/>
  <cols>
    <col min="1" max="1" width="47.5703125" customWidth="1"/>
    <col min="2" max="7" width="13.7109375" style="1" customWidth="1"/>
    <col min="8" max="8" width="12.7109375" style="1" customWidth="1"/>
    <col min="9" max="9" width="5.7109375" style="1" customWidth="1"/>
    <col min="10" max="10" width="12.7109375" style="1" customWidth="1"/>
  </cols>
  <sheetData>
    <row r="1" spans="1:16" ht="16.5" thickBot="1" x14ac:dyDescent="0.3">
      <c r="A1" s="120" t="s">
        <v>102</v>
      </c>
      <c r="B1" s="121"/>
      <c r="C1" s="121"/>
      <c r="D1" s="121"/>
      <c r="E1" s="121"/>
      <c r="F1" s="121"/>
      <c r="G1" s="121"/>
      <c r="H1" s="121"/>
      <c r="I1" s="122"/>
      <c r="J1" s="11"/>
    </row>
    <row r="2" spans="1:16" ht="13.5" thickBot="1" x14ac:dyDescent="0.25">
      <c r="A2" s="10"/>
      <c r="B2" s="11"/>
      <c r="C2" s="11"/>
      <c r="D2" s="11"/>
      <c r="E2" s="11"/>
      <c r="F2" s="11"/>
      <c r="G2" s="11"/>
      <c r="H2" s="11"/>
      <c r="I2" s="11"/>
      <c r="J2" s="11"/>
    </row>
    <row r="3" spans="1:16" x14ac:dyDescent="0.2">
      <c r="A3" s="123" t="s">
        <v>98</v>
      </c>
      <c r="B3" s="124"/>
      <c r="C3" s="124"/>
      <c r="D3" s="124"/>
      <c r="E3" s="124"/>
      <c r="F3" s="124"/>
      <c r="G3" s="124"/>
      <c r="H3" s="124"/>
      <c r="I3" s="125"/>
      <c r="J3" s="11"/>
    </row>
    <row r="4" spans="1:16" x14ac:dyDescent="0.2">
      <c r="A4" s="51"/>
      <c r="B4" s="13"/>
      <c r="C4" s="13"/>
      <c r="D4" s="13"/>
      <c r="E4" s="13"/>
      <c r="F4" s="13"/>
      <c r="G4" s="13"/>
      <c r="H4" s="13"/>
      <c r="I4" s="15"/>
      <c r="J4" s="11"/>
    </row>
    <row r="5" spans="1:16" x14ac:dyDescent="0.2">
      <c r="A5" s="14"/>
      <c r="B5" s="74" t="s">
        <v>9</v>
      </c>
      <c r="C5" s="74" t="s">
        <v>10</v>
      </c>
      <c r="D5" s="65"/>
      <c r="E5" s="65"/>
      <c r="F5" s="65"/>
      <c r="G5" s="11"/>
      <c r="H5" s="65"/>
      <c r="I5" s="15"/>
      <c r="J5" s="11"/>
      <c r="K5" s="126"/>
      <c r="L5" s="126"/>
    </row>
    <row r="6" spans="1:16" x14ac:dyDescent="0.2">
      <c r="A6" s="16" t="s">
        <v>76</v>
      </c>
      <c r="B6" s="17" t="s">
        <v>11</v>
      </c>
      <c r="C6" s="17" t="s">
        <v>11</v>
      </c>
      <c r="D6" s="39"/>
      <c r="E6" s="40"/>
      <c r="F6" s="11"/>
      <c r="G6" s="39"/>
      <c r="H6" s="11"/>
      <c r="I6" s="15"/>
      <c r="J6" s="11"/>
      <c r="K6" s="7"/>
      <c r="L6" s="7"/>
      <c r="M6" s="5"/>
      <c r="N6" s="3"/>
      <c r="O6" s="3"/>
      <c r="P6" s="3"/>
    </row>
    <row r="7" spans="1:16" x14ac:dyDescent="0.2">
      <c r="A7" s="75" t="s">
        <v>0</v>
      </c>
      <c r="B7" s="77">
        <f>'Precios unitarios '!B7</f>
        <v>510</v>
      </c>
      <c r="C7" s="61">
        <f>'Precios unitarios '!D7</f>
        <v>170</v>
      </c>
      <c r="D7" s="19"/>
      <c r="E7" s="20"/>
      <c r="F7" s="11"/>
      <c r="G7" s="19"/>
      <c r="H7" s="11"/>
      <c r="I7" s="21"/>
      <c r="J7" s="19"/>
      <c r="K7" s="12"/>
      <c r="L7" s="8"/>
      <c r="M7" s="2"/>
      <c r="N7" s="6"/>
      <c r="O7" s="6"/>
    </row>
    <row r="8" spans="1:16" x14ac:dyDescent="0.2">
      <c r="A8" s="75" t="s">
        <v>1</v>
      </c>
      <c r="B8" s="77">
        <f>'Precios unitarios '!B8</f>
        <v>5400</v>
      </c>
      <c r="C8" s="61">
        <f>'Precios unitarios '!D8</f>
        <v>1800</v>
      </c>
      <c r="D8" s="19"/>
      <c r="E8" s="20"/>
      <c r="F8" s="11"/>
      <c r="G8" s="19"/>
      <c r="H8" s="11"/>
      <c r="I8" s="21"/>
      <c r="J8" s="19"/>
      <c r="K8" s="12"/>
      <c r="L8" s="8"/>
      <c r="M8" s="2"/>
      <c r="N8" s="6"/>
      <c r="O8" s="6"/>
    </row>
    <row r="9" spans="1:16" x14ac:dyDescent="0.2">
      <c r="A9" s="75" t="s">
        <v>2</v>
      </c>
      <c r="B9" s="77">
        <f>'Precios unitarios '!B9</f>
        <v>1080</v>
      </c>
      <c r="C9" s="61">
        <f>'Precios unitarios '!D9</f>
        <v>40</v>
      </c>
      <c r="D9" s="19"/>
      <c r="E9" s="20"/>
      <c r="F9" s="11"/>
      <c r="G9" s="19"/>
      <c r="H9" s="11"/>
      <c r="I9" s="21"/>
      <c r="J9" s="19"/>
      <c r="K9" s="12"/>
      <c r="L9" s="8"/>
      <c r="M9" s="2"/>
      <c r="N9" s="6"/>
      <c r="O9" s="6"/>
    </row>
    <row r="10" spans="1:16" x14ac:dyDescent="0.2">
      <c r="A10" s="75" t="s">
        <v>14</v>
      </c>
      <c r="B10" s="77">
        <f>'Precios unitarios '!B10</f>
        <v>8250</v>
      </c>
      <c r="C10" s="61">
        <f>'Precios unitarios '!D10</f>
        <v>2200</v>
      </c>
      <c r="D10" s="19"/>
      <c r="E10" s="20"/>
      <c r="F10" s="11"/>
      <c r="G10" s="19"/>
      <c r="H10" s="11"/>
      <c r="I10" s="21"/>
      <c r="J10" s="19"/>
      <c r="K10" s="12"/>
      <c r="L10" s="8"/>
      <c r="M10" s="2"/>
      <c r="N10" s="6"/>
      <c r="O10" s="6"/>
    </row>
    <row r="11" spans="1:16" x14ac:dyDescent="0.2">
      <c r="A11" s="75" t="s">
        <v>3</v>
      </c>
      <c r="B11" s="77">
        <f>'Precios unitarios '!B11</f>
        <v>4687.5</v>
      </c>
      <c r="C11" s="61">
        <f>'Precios unitarios '!D11</f>
        <v>1250</v>
      </c>
      <c r="D11" s="19"/>
      <c r="E11" s="20"/>
      <c r="F11" s="11"/>
      <c r="G11" s="19"/>
      <c r="H11" s="11"/>
      <c r="I11" s="21"/>
      <c r="J11" s="19"/>
      <c r="K11" s="12"/>
      <c r="L11" s="8"/>
      <c r="M11" s="2"/>
      <c r="N11" s="6"/>
      <c r="O11" s="6"/>
    </row>
    <row r="12" spans="1:16" x14ac:dyDescent="0.2">
      <c r="A12" s="75" t="s">
        <v>4</v>
      </c>
      <c r="B12" s="77">
        <f>'Precios unitarios '!B12</f>
        <v>1830</v>
      </c>
      <c r="C12" s="61">
        <f>'Precios unitarios '!D12</f>
        <v>610</v>
      </c>
      <c r="D12" s="19"/>
      <c r="E12" s="20"/>
      <c r="F12" s="11"/>
      <c r="G12" s="19"/>
      <c r="H12" s="11"/>
      <c r="I12" s="21"/>
      <c r="J12" s="19"/>
      <c r="K12" s="12"/>
      <c r="L12" s="8"/>
      <c r="M12" s="2"/>
      <c r="N12" s="6"/>
      <c r="O12" s="6"/>
    </row>
    <row r="13" spans="1:16" x14ac:dyDescent="0.2">
      <c r="A13" s="75" t="s">
        <v>18</v>
      </c>
      <c r="B13" s="77">
        <f>'Precios unitarios '!B13</f>
        <v>2898</v>
      </c>
      <c r="C13" s="61">
        <f>'Precios unitarios '!D13</f>
        <v>840</v>
      </c>
      <c r="D13" s="19"/>
      <c r="E13" s="20"/>
      <c r="F13" s="11"/>
      <c r="G13" s="19"/>
      <c r="H13" s="11"/>
      <c r="I13" s="21"/>
      <c r="J13" s="19"/>
      <c r="K13" s="12"/>
      <c r="L13" s="8"/>
      <c r="M13" s="2"/>
      <c r="N13" s="6"/>
      <c r="O13" s="6"/>
    </row>
    <row r="14" spans="1:16" x14ac:dyDescent="0.2">
      <c r="A14" s="75" t="s">
        <v>5</v>
      </c>
      <c r="B14" s="77">
        <f>'Precios unitarios '!B14</f>
        <v>1770</v>
      </c>
      <c r="C14" s="61">
        <f>'Precios unitarios '!D14</f>
        <v>590</v>
      </c>
      <c r="D14" s="19"/>
      <c r="E14" s="20"/>
      <c r="F14" s="11"/>
      <c r="G14" s="19"/>
      <c r="H14" s="11"/>
      <c r="I14" s="21"/>
      <c r="J14" s="19"/>
      <c r="K14" s="12"/>
      <c r="L14" s="8"/>
      <c r="M14" s="2"/>
      <c r="N14" s="6"/>
      <c r="O14" s="6"/>
    </row>
    <row r="15" spans="1:16" x14ac:dyDescent="0.2">
      <c r="A15" s="75" t="s">
        <v>6</v>
      </c>
      <c r="B15" s="77">
        <f>'Precios unitarios '!B15</f>
        <v>5278.5</v>
      </c>
      <c r="C15" s="61">
        <f>'Precios unitarios '!D15</f>
        <v>1530</v>
      </c>
      <c r="D15" s="19"/>
      <c r="E15" s="20"/>
      <c r="F15" s="11"/>
      <c r="G15" s="19"/>
      <c r="H15" s="11"/>
      <c r="I15" s="21"/>
      <c r="J15" s="19"/>
      <c r="K15" s="12"/>
      <c r="L15" s="8"/>
      <c r="M15" s="2"/>
      <c r="N15" s="6"/>
      <c r="O15" s="6"/>
    </row>
    <row r="16" spans="1:16" x14ac:dyDescent="0.2">
      <c r="A16" s="75" t="s">
        <v>7</v>
      </c>
      <c r="B16" s="77">
        <f>'Precios unitarios '!B16</f>
        <v>2100</v>
      </c>
      <c r="C16" s="61">
        <f>'Precios unitarios '!D16</f>
        <v>700</v>
      </c>
      <c r="D16" s="19"/>
      <c r="E16" s="20"/>
      <c r="F16" s="11"/>
      <c r="G16" s="19"/>
      <c r="H16" s="11"/>
      <c r="I16" s="21"/>
      <c r="J16" s="19"/>
      <c r="K16" s="12"/>
      <c r="L16" s="8"/>
      <c r="M16" s="2"/>
      <c r="N16" s="6"/>
      <c r="O16" s="6"/>
    </row>
    <row r="17" spans="1:16" x14ac:dyDescent="0.2">
      <c r="A17" s="75" t="s">
        <v>8</v>
      </c>
      <c r="B17" s="77">
        <f>'Precios unitarios '!B19</f>
        <v>840</v>
      </c>
      <c r="C17" s="61">
        <f>'Precios unitarios '!E19</f>
        <v>280</v>
      </c>
      <c r="D17" s="19"/>
      <c r="E17" s="20"/>
      <c r="F17" s="11"/>
      <c r="G17" s="19"/>
      <c r="H17" s="11"/>
      <c r="I17" s="21"/>
      <c r="J17" s="19"/>
      <c r="K17" s="12"/>
      <c r="L17" s="8"/>
      <c r="M17" s="2"/>
      <c r="N17" s="6"/>
      <c r="O17" s="6"/>
    </row>
    <row r="18" spans="1:16" x14ac:dyDescent="0.2">
      <c r="A18" s="76" t="s">
        <v>46</v>
      </c>
      <c r="B18" s="77">
        <f>'Precios unitarios '!B20</f>
        <v>400</v>
      </c>
      <c r="C18" s="61">
        <f>'Precios unitarios '!E20</f>
        <v>40</v>
      </c>
      <c r="D18" s="19"/>
      <c r="E18" s="20"/>
      <c r="F18" s="11"/>
      <c r="G18" s="19"/>
      <c r="H18" s="11"/>
      <c r="I18" s="21"/>
      <c r="J18" s="19"/>
      <c r="K18" s="12"/>
      <c r="L18" s="8"/>
      <c r="M18" s="2"/>
      <c r="N18" s="6"/>
      <c r="O18" s="6"/>
    </row>
    <row r="19" spans="1:16" x14ac:dyDescent="0.2">
      <c r="A19" s="76" t="s">
        <v>47</v>
      </c>
      <c r="B19" s="77">
        <f>'Precios unitarios '!B21</f>
        <v>400</v>
      </c>
      <c r="C19" s="61">
        <f>'Precios unitarios '!E21</f>
        <v>70</v>
      </c>
      <c r="D19" s="19"/>
      <c r="E19" s="20"/>
      <c r="F19" s="11"/>
      <c r="G19" s="19"/>
      <c r="H19" s="11"/>
      <c r="I19" s="21"/>
      <c r="J19" s="19"/>
      <c r="K19" s="12"/>
      <c r="L19" s="8"/>
      <c r="M19" s="2"/>
      <c r="N19" s="6"/>
      <c r="O19" s="6"/>
    </row>
    <row r="20" spans="1:16" x14ac:dyDescent="0.2">
      <c r="A20" s="76" t="s">
        <v>48</v>
      </c>
      <c r="B20" s="77">
        <f>'Precios unitarios '!B22</f>
        <v>400</v>
      </c>
      <c r="C20" s="61">
        <f>'Precios unitarios '!E22</f>
        <v>20</v>
      </c>
      <c r="D20" s="19"/>
      <c r="E20" s="20"/>
      <c r="F20" s="11"/>
      <c r="G20" s="19"/>
      <c r="H20" s="11"/>
      <c r="I20" s="21"/>
      <c r="J20" s="19"/>
      <c r="K20" s="12"/>
      <c r="L20" s="8"/>
      <c r="M20" s="2"/>
      <c r="N20" s="6"/>
      <c r="O20" s="6"/>
    </row>
    <row r="21" spans="1:16" x14ac:dyDescent="0.2">
      <c r="A21" s="75" t="s">
        <v>42</v>
      </c>
      <c r="B21" s="77">
        <f>'Precios unitarios '!B23</f>
        <v>2173.5</v>
      </c>
      <c r="C21" s="61">
        <f>'Precios unitarios '!E23</f>
        <v>630</v>
      </c>
      <c r="D21" s="19"/>
      <c r="E21" s="20"/>
      <c r="F21" s="11"/>
      <c r="G21" s="19"/>
      <c r="H21" s="11"/>
      <c r="I21" s="21"/>
      <c r="J21" s="19"/>
      <c r="K21" s="12"/>
      <c r="L21" s="8"/>
      <c r="M21" s="2"/>
      <c r="N21" s="6"/>
      <c r="O21" s="6"/>
    </row>
    <row r="22" spans="1:16" x14ac:dyDescent="0.2">
      <c r="A22" s="22" t="s">
        <v>67</v>
      </c>
      <c r="B22" s="78">
        <f>SUM(B7:B21)</f>
        <v>38017.5</v>
      </c>
      <c r="C22" s="59">
        <f>SUM(C7:C21)</f>
        <v>10770</v>
      </c>
      <c r="D22" s="43"/>
      <c r="E22" s="23"/>
      <c r="F22" s="11"/>
      <c r="G22" s="23"/>
      <c r="H22" s="11"/>
      <c r="I22" s="21"/>
      <c r="J22" s="39"/>
      <c r="K22" s="12"/>
      <c r="L22" s="8"/>
      <c r="M22" s="4"/>
      <c r="N22" s="4"/>
      <c r="O22" s="4"/>
      <c r="P22" s="9"/>
    </row>
    <row r="23" spans="1:16" x14ac:dyDescent="0.2">
      <c r="A23" s="22"/>
      <c r="B23" s="23" t="s">
        <v>65</v>
      </c>
      <c r="C23" s="23" t="s">
        <v>66</v>
      </c>
      <c r="D23" s="23"/>
      <c r="E23" s="23"/>
      <c r="F23" s="11"/>
      <c r="G23" s="23"/>
      <c r="H23" s="11"/>
      <c r="I23" s="21"/>
      <c r="J23" s="39"/>
      <c r="K23" s="12"/>
      <c r="L23" s="8"/>
      <c r="M23" s="4"/>
      <c r="N23" s="4"/>
      <c r="O23" s="4"/>
      <c r="P23" s="9"/>
    </row>
    <row r="24" spans="1:16" x14ac:dyDescent="0.2">
      <c r="A24" s="22"/>
      <c r="B24" s="23"/>
      <c r="C24" s="23"/>
      <c r="D24" s="23"/>
      <c r="E24" s="23"/>
      <c r="F24" s="11"/>
      <c r="G24" s="23"/>
      <c r="H24" s="11"/>
      <c r="I24" s="21"/>
      <c r="J24" s="39"/>
      <c r="K24" s="12"/>
      <c r="L24" s="8"/>
      <c r="M24" s="4"/>
      <c r="N24" s="4"/>
      <c r="O24" s="4"/>
      <c r="P24" s="9"/>
    </row>
    <row r="25" spans="1:16" x14ac:dyDescent="0.2">
      <c r="A25" s="24" t="s">
        <v>50</v>
      </c>
      <c r="B25" s="23"/>
      <c r="C25" s="79">
        <f>'Precios unitarios '!B38</f>
        <v>3500</v>
      </c>
      <c r="D25" s="52" t="s">
        <v>62</v>
      </c>
      <c r="F25" s="23"/>
      <c r="G25" s="23"/>
      <c r="H25" s="23"/>
      <c r="I25" s="21"/>
      <c r="J25" s="39"/>
      <c r="K25" s="12"/>
      <c r="L25" s="8"/>
      <c r="M25" s="4"/>
      <c r="N25" s="4"/>
      <c r="O25" s="4"/>
      <c r="P25" s="9"/>
    </row>
    <row r="26" spans="1:16" x14ac:dyDescent="0.2">
      <c r="A26" s="25"/>
      <c r="B26" s="23"/>
      <c r="C26" s="23"/>
      <c r="D26" s="23"/>
      <c r="E26" s="23"/>
      <c r="F26" s="23"/>
      <c r="G26" s="23"/>
      <c r="H26" s="23"/>
      <c r="I26" s="21"/>
      <c r="J26" s="39"/>
      <c r="K26" s="12"/>
      <c r="L26" s="8"/>
      <c r="M26" s="4"/>
      <c r="N26" s="4"/>
      <c r="O26" s="4"/>
      <c r="P26" s="9"/>
    </row>
    <row r="27" spans="1:16" x14ac:dyDescent="0.2">
      <c r="A27" s="24" t="s">
        <v>51</v>
      </c>
      <c r="B27" s="23" t="s">
        <v>60</v>
      </c>
      <c r="C27" s="23" t="s">
        <v>55</v>
      </c>
      <c r="D27" s="23"/>
      <c r="E27" s="23"/>
      <c r="F27" s="23"/>
      <c r="G27" s="23"/>
      <c r="H27" s="23"/>
      <c r="I27" s="21"/>
      <c r="J27" s="39"/>
      <c r="K27" s="12"/>
      <c r="L27" s="8"/>
      <c r="M27" s="4"/>
      <c r="N27" s="4"/>
      <c r="O27" s="4"/>
      <c r="P27" s="9"/>
    </row>
    <row r="28" spans="1:16" x14ac:dyDescent="0.2">
      <c r="A28" s="26" t="s">
        <v>53</v>
      </c>
      <c r="B28" s="43">
        <v>25</v>
      </c>
      <c r="C28" s="80">
        <f>'Precios unitarios '!B27</f>
        <v>175</v>
      </c>
      <c r="D28" s="43">
        <f>B28*C28</f>
        <v>4375</v>
      </c>
      <c r="E28" s="23"/>
      <c r="F28" s="23"/>
      <c r="G28" s="23"/>
      <c r="H28" s="23"/>
      <c r="I28" s="21"/>
      <c r="J28" s="39"/>
      <c r="K28" s="12"/>
      <c r="L28" s="8"/>
      <c r="M28" s="4"/>
      <c r="N28" s="4"/>
      <c r="O28" s="4"/>
      <c r="P28" s="9"/>
    </row>
    <row r="29" spans="1:16" x14ac:dyDescent="0.2">
      <c r="A29" s="26" t="s">
        <v>54</v>
      </c>
      <c r="B29" s="43">
        <v>10</v>
      </c>
      <c r="C29" s="80">
        <f>'Precios unitarios '!B28</f>
        <v>275</v>
      </c>
      <c r="D29" s="43">
        <f t="shared" ref="D29:D30" si="0">B29*C29</f>
        <v>2750</v>
      </c>
      <c r="E29" s="23"/>
      <c r="F29" s="23"/>
      <c r="G29" s="23"/>
      <c r="H29" s="23"/>
      <c r="I29" s="21"/>
      <c r="J29" s="39"/>
      <c r="K29" s="12"/>
      <c r="L29" s="8"/>
      <c r="M29" s="4"/>
      <c r="N29" s="4"/>
      <c r="O29" s="4"/>
      <c r="P29" s="9"/>
    </row>
    <row r="30" spans="1:16" x14ac:dyDescent="0.2">
      <c r="A30" s="26" t="s">
        <v>52</v>
      </c>
      <c r="B30" s="43">
        <v>5</v>
      </c>
      <c r="C30" s="80">
        <f>'Precios unitarios '!B29</f>
        <v>375</v>
      </c>
      <c r="D30" s="43">
        <f t="shared" si="0"/>
        <v>1875</v>
      </c>
      <c r="E30" s="23"/>
      <c r="F30" s="23"/>
      <c r="G30" s="23"/>
      <c r="H30" s="23"/>
      <c r="I30" s="21"/>
      <c r="J30" s="39"/>
      <c r="K30" s="12"/>
      <c r="L30" s="8"/>
      <c r="M30" s="4"/>
      <c r="N30" s="4"/>
      <c r="O30" s="4"/>
      <c r="P30" s="9"/>
    </row>
    <row r="31" spans="1:16" x14ac:dyDescent="0.2">
      <c r="A31" s="26"/>
      <c r="B31" s="43"/>
      <c r="C31" s="43"/>
      <c r="D31" s="58">
        <f>SUM(D28:D30)</f>
        <v>9000</v>
      </c>
      <c r="E31" s="52" t="s">
        <v>63</v>
      </c>
      <c r="F31" s="23"/>
      <c r="G31" s="23"/>
      <c r="H31" s="23"/>
      <c r="I31" s="21"/>
      <c r="J31" s="39"/>
      <c r="K31" s="12"/>
      <c r="L31" s="8"/>
      <c r="M31" s="4"/>
      <c r="N31" s="4"/>
      <c r="O31" s="4"/>
      <c r="P31" s="9"/>
    </row>
    <row r="32" spans="1:16" x14ac:dyDescent="0.2">
      <c r="A32" s="26"/>
      <c r="B32" s="43"/>
      <c r="C32" s="43"/>
      <c r="D32" s="4"/>
      <c r="E32" s="52"/>
      <c r="F32" s="23"/>
      <c r="G32" s="23"/>
      <c r="H32" s="23"/>
      <c r="I32" s="21"/>
      <c r="J32" s="39"/>
      <c r="K32" s="12"/>
      <c r="L32" s="8"/>
      <c r="M32" s="4"/>
      <c r="N32" s="4"/>
      <c r="O32" s="4"/>
      <c r="P32" s="9"/>
    </row>
    <row r="33" spans="1:16" x14ac:dyDescent="0.2">
      <c r="A33" s="24" t="s">
        <v>56</v>
      </c>
      <c r="B33" s="23" t="s">
        <v>60</v>
      </c>
      <c r="C33" s="23" t="s">
        <v>61</v>
      </c>
      <c r="D33" s="23"/>
      <c r="E33" s="52"/>
      <c r="F33" s="23"/>
      <c r="G33" s="23"/>
      <c r="H33" s="23"/>
      <c r="I33" s="21"/>
      <c r="J33" s="39"/>
      <c r="K33" s="12"/>
      <c r="L33" s="8"/>
      <c r="M33" s="4"/>
      <c r="N33" s="4"/>
      <c r="O33" s="4"/>
      <c r="P33" s="9"/>
    </row>
    <row r="34" spans="1:16" x14ac:dyDescent="0.2">
      <c r="A34" s="26" t="s">
        <v>57</v>
      </c>
      <c r="B34" s="43">
        <v>80</v>
      </c>
      <c r="C34" s="80">
        <f>'Precios unitarios '!B32</f>
        <v>80</v>
      </c>
      <c r="D34" s="23">
        <f>B34*C34</f>
        <v>6400</v>
      </c>
      <c r="E34" s="52"/>
      <c r="F34" s="23"/>
      <c r="G34" s="23"/>
      <c r="H34" s="23"/>
      <c r="I34" s="21"/>
      <c r="J34" s="39"/>
      <c r="K34" s="12"/>
      <c r="L34" s="8"/>
      <c r="M34" s="4"/>
      <c r="N34" s="4"/>
      <c r="O34" s="4"/>
      <c r="P34" s="9"/>
    </row>
    <row r="35" spans="1:16" x14ac:dyDescent="0.2">
      <c r="A35" s="26" t="s">
        <v>58</v>
      </c>
      <c r="B35" s="43">
        <v>40</v>
      </c>
      <c r="C35" s="80">
        <f>'Precios unitarios '!B33</f>
        <v>100</v>
      </c>
      <c r="D35" s="23">
        <f t="shared" ref="D35:D36" si="1">B35*C35</f>
        <v>4000</v>
      </c>
      <c r="E35" s="52"/>
      <c r="F35" s="23"/>
      <c r="G35" s="23"/>
      <c r="H35" s="23"/>
      <c r="I35" s="21"/>
      <c r="J35" s="39"/>
      <c r="K35" s="12"/>
      <c r="L35" s="8"/>
      <c r="M35" s="4"/>
      <c r="N35" s="4"/>
      <c r="O35" s="4"/>
      <c r="P35" s="9"/>
    </row>
    <row r="36" spans="1:16" x14ac:dyDescent="0.2">
      <c r="A36" s="26" t="s">
        <v>59</v>
      </c>
      <c r="B36" s="43">
        <v>10</v>
      </c>
      <c r="C36" s="80">
        <f>'Precios unitarios '!B34</f>
        <v>120</v>
      </c>
      <c r="D36" s="23">
        <f t="shared" si="1"/>
        <v>1200</v>
      </c>
      <c r="E36" s="52"/>
      <c r="F36" s="23"/>
      <c r="G36" s="23"/>
      <c r="H36" s="23"/>
      <c r="I36" s="21"/>
      <c r="J36" s="39"/>
      <c r="K36" s="12"/>
      <c r="L36" s="8"/>
      <c r="M36" s="4"/>
      <c r="N36" s="4"/>
      <c r="O36" s="4"/>
      <c r="P36" s="9"/>
    </row>
    <row r="37" spans="1:16" x14ac:dyDescent="0.2">
      <c r="A37" s="26"/>
      <c r="B37" s="43"/>
      <c r="C37" s="43"/>
      <c r="D37" s="58">
        <f>SUM(D34:D36)</f>
        <v>11600</v>
      </c>
      <c r="E37" s="52" t="s">
        <v>64</v>
      </c>
      <c r="F37" s="23"/>
      <c r="G37" s="23"/>
      <c r="H37" s="23"/>
      <c r="I37" s="21"/>
      <c r="J37" s="39"/>
      <c r="K37" s="12"/>
      <c r="L37" s="8"/>
      <c r="M37" s="4"/>
      <c r="N37" s="4"/>
      <c r="O37" s="4"/>
      <c r="P37" s="9"/>
    </row>
    <row r="38" spans="1:16" x14ac:dyDescent="0.2">
      <c r="A38" s="14"/>
      <c r="B38" s="43"/>
      <c r="C38" s="43"/>
      <c r="D38" s="23"/>
      <c r="E38" s="52"/>
      <c r="F38" s="23"/>
      <c r="G38" s="23"/>
      <c r="H38" s="23"/>
      <c r="I38" s="21"/>
      <c r="J38" s="39"/>
      <c r="K38" s="12"/>
      <c r="L38" s="8"/>
      <c r="M38" s="4"/>
      <c r="N38" s="4"/>
      <c r="O38" s="4"/>
      <c r="P38" s="9"/>
    </row>
    <row r="39" spans="1:16" x14ac:dyDescent="0.2">
      <c r="A39" s="24" t="s">
        <v>72</v>
      </c>
      <c r="B39" s="23" t="s">
        <v>60</v>
      </c>
      <c r="C39" s="23" t="s">
        <v>44</v>
      </c>
      <c r="D39" s="23"/>
      <c r="E39" s="52"/>
      <c r="F39" s="23"/>
      <c r="G39" s="23"/>
      <c r="H39" s="23"/>
      <c r="I39" s="21"/>
      <c r="J39" s="39"/>
      <c r="K39" s="12"/>
      <c r="L39" s="8"/>
      <c r="M39" s="4"/>
      <c r="N39" s="4"/>
      <c r="O39" s="4"/>
      <c r="P39" s="9"/>
    </row>
    <row r="40" spans="1:16" x14ac:dyDescent="0.2">
      <c r="A40" s="26" t="s">
        <v>74</v>
      </c>
      <c r="B40" s="43">
        <v>200</v>
      </c>
      <c r="C40" s="80">
        <f>'Precios unitarios '!B36</f>
        <v>34</v>
      </c>
      <c r="D40" s="43">
        <f>B40*C40</f>
        <v>6800</v>
      </c>
      <c r="E40" s="53"/>
      <c r="F40" s="23"/>
      <c r="G40" s="23"/>
      <c r="H40" s="23"/>
      <c r="I40" s="21"/>
      <c r="J40" s="39"/>
      <c r="K40" s="12"/>
      <c r="L40" s="8"/>
      <c r="M40" s="4"/>
      <c r="N40" s="4"/>
      <c r="O40" s="4"/>
      <c r="P40" s="9"/>
    </row>
    <row r="41" spans="1:16" x14ac:dyDescent="0.2">
      <c r="A41" s="26" t="s">
        <v>73</v>
      </c>
      <c r="B41" s="43"/>
      <c r="C41" s="43"/>
      <c r="D41" s="43">
        <v>2000</v>
      </c>
      <c r="E41" s="53"/>
      <c r="F41" s="23"/>
      <c r="G41" s="23"/>
      <c r="H41" s="23"/>
      <c r="I41" s="21"/>
      <c r="J41" s="39"/>
      <c r="K41" s="12"/>
      <c r="L41" s="8"/>
      <c r="M41" s="4"/>
      <c r="N41" s="4"/>
      <c r="O41" s="4"/>
      <c r="P41" s="9"/>
    </row>
    <row r="42" spans="1:16" x14ac:dyDescent="0.2">
      <c r="A42" s="24"/>
      <c r="B42" s="43"/>
      <c r="C42" s="43"/>
      <c r="D42" s="58">
        <f>D40+D41</f>
        <v>8800</v>
      </c>
      <c r="E42" s="52" t="s">
        <v>68</v>
      </c>
      <c r="F42" s="23"/>
      <c r="G42" s="23"/>
      <c r="H42" s="23"/>
      <c r="I42" s="21"/>
      <c r="J42" s="39"/>
      <c r="K42" s="12"/>
      <c r="L42" s="8"/>
      <c r="M42" s="4"/>
      <c r="N42" s="4"/>
      <c r="O42" s="4"/>
      <c r="P42" s="9"/>
    </row>
    <row r="43" spans="1:16" x14ac:dyDescent="0.2">
      <c r="A43" s="22"/>
      <c r="B43" s="23"/>
      <c r="C43" s="23"/>
      <c r="D43" s="23"/>
      <c r="E43" s="23"/>
      <c r="F43" s="23"/>
      <c r="G43" s="23"/>
      <c r="H43" s="23"/>
      <c r="I43" s="21"/>
      <c r="J43" s="23"/>
      <c r="K43" s="7"/>
      <c r="L43" s="8"/>
      <c r="M43" s="4"/>
      <c r="N43" s="4"/>
      <c r="O43" s="4"/>
      <c r="P43" s="9"/>
    </row>
    <row r="44" spans="1:16" x14ac:dyDescent="0.2">
      <c r="A44" s="16" t="s">
        <v>34</v>
      </c>
      <c r="B44" s="23"/>
      <c r="C44" s="23"/>
      <c r="D44" s="23"/>
      <c r="E44" s="23"/>
      <c r="F44" s="23"/>
      <c r="G44" s="23"/>
      <c r="H44" s="23"/>
      <c r="I44" s="21"/>
      <c r="J44" s="23"/>
      <c r="K44" s="7"/>
      <c r="L44" s="8"/>
      <c r="M44" s="4"/>
      <c r="N44" s="4"/>
      <c r="O44" s="4"/>
      <c r="P44" s="9"/>
    </row>
    <row r="45" spans="1:16" x14ac:dyDescent="0.2">
      <c r="A45" s="27" t="s">
        <v>26</v>
      </c>
      <c r="B45" s="54" t="s">
        <v>22</v>
      </c>
      <c r="C45" s="40" t="s">
        <v>35</v>
      </c>
      <c r="D45" s="40" t="s">
        <v>36</v>
      </c>
      <c r="E45" s="11"/>
      <c r="F45" s="45" t="s">
        <v>11</v>
      </c>
      <c r="G45" s="19"/>
      <c r="H45" s="19"/>
      <c r="I45" s="28"/>
      <c r="J45" s="23"/>
      <c r="K45" s="7"/>
      <c r="L45" s="8"/>
      <c r="M45" s="4"/>
      <c r="N45" s="4"/>
      <c r="O45" s="4"/>
      <c r="P45" s="9"/>
    </row>
    <row r="46" spans="1:16" x14ac:dyDescent="0.2">
      <c r="A46" s="14" t="s">
        <v>24</v>
      </c>
      <c r="B46" s="19">
        <v>1077</v>
      </c>
      <c r="C46" s="81">
        <f>'Precios unitarios '!B41</f>
        <v>45</v>
      </c>
      <c r="D46" s="47">
        <v>0.9</v>
      </c>
      <c r="E46" s="11"/>
      <c r="F46" s="58">
        <f>C46*B46*D46</f>
        <v>43618.5</v>
      </c>
      <c r="G46" s="52" t="s">
        <v>69</v>
      </c>
      <c r="H46" s="11"/>
      <c r="I46" s="29"/>
      <c r="J46" s="23"/>
      <c r="K46" s="7"/>
      <c r="L46" s="8"/>
      <c r="M46" s="4"/>
      <c r="N46" s="4"/>
      <c r="O46" s="4"/>
      <c r="P46" s="9"/>
    </row>
    <row r="47" spans="1:16" x14ac:dyDescent="0.2">
      <c r="A47" s="14"/>
      <c r="B47" s="19"/>
      <c r="C47" s="19"/>
      <c r="D47" s="47"/>
      <c r="E47" s="11"/>
      <c r="F47" s="23"/>
      <c r="G47" s="19"/>
      <c r="H47" s="11"/>
      <c r="I47" s="29"/>
      <c r="J47" s="23"/>
      <c r="K47" s="7"/>
      <c r="L47" s="8"/>
      <c r="M47" s="4"/>
      <c r="N47" s="4"/>
      <c r="O47" s="4"/>
      <c r="P47" s="9"/>
    </row>
    <row r="48" spans="1:16" x14ac:dyDescent="0.2">
      <c r="A48" s="27" t="s">
        <v>25</v>
      </c>
      <c r="B48" s="11"/>
      <c r="C48" s="11" t="s">
        <v>21</v>
      </c>
      <c r="D48" s="11" t="s">
        <v>15</v>
      </c>
      <c r="E48" s="23" t="s">
        <v>16</v>
      </c>
      <c r="F48" s="45" t="s">
        <v>11</v>
      </c>
      <c r="G48" s="23"/>
      <c r="H48" s="23"/>
      <c r="I48" s="21"/>
      <c r="J48" s="23"/>
      <c r="K48" s="7"/>
      <c r="L48" s="8"/>
      <c r="M48" s="4"/>
      <c r="N48" s="4"/>
      <c r="O48" s="4"/>
      <c r="P48" s="9"/>
    </row>
    <row r="49" spans="1:16" x14ac:dyDescent="0.2">
      <c r="A49" s="14" t="s">
        <v>17</v>
      </c>
      <c r="B49" s="43">
        <f t="shared" ref="B49:B55" si="2">$B$46</f>
        <v>1077</v>
      </c>
      <c r="C49" s="47">
        <v>0.45</v>
      </c>
      <c r="D49" s="47">
        <v>0.5</v>
      </c>
      <c r="E49" s="81">
        <f>'Precios unitarios '!B43</f>
        <v>10</v>
      </c>
      <c r="F49" s="19">
        <f t="shared" ref="F49:F55" si="3">B49*C49*D49*E49</f>
        <v>2423.25</v>
      </c>
      <c r="G49" s="23"/>
      <c r="H49" s="23"/>
      <c r="I49" s="21"/>
      <c r="J49" s="23"/>
      <c r="K49" s="7"/>
      <c r="L49" s="8"/>
      <c r="M49" s="4"/>
      <c r="N49" s="4"/>
      <c r="O49" s="4"/>
      <c r="P49" s="9"/>
    </row>
    <row r="50" spans="1:16" x14ac:dyDescent="0.2">
      <c r="A50" s="14" t="s">
        <v>12</v>
      </c>
      <c r="B50" s="43">
        <f t="shared" si="2"/>
        <v>1077</v>
      </c>
      <c r="C50" s="47">
        <v>0.55000000000000004</v>
      </c>
      <c r="D50" s="47">
        <v>0.3</v>
      </c>
      <c r="E50" s="81">
        <f>'Precios unitarios '!B44</f>
        <v>18</v>
      </c>
      <c r="F50" s="19">
        <f t="shared" si="3"/>
        <v>3198.69</v>
      </c>
      <c r="G50" s="23"/>
      <c r="H50" s="23"/>
      <c r="I50" s="21"/>
      <c r="J50" s="23"/>
      <c r="K50" s="7"/>
      <c r="L50" s="8"/>
      <c r="M50" s="4"/>
      <c r="N50" s="4"/>
      <c r="O50" s="4"/>
      <c r="P50" s="9"/>
    </row>
    <row r="51" spans="1:16" x14ac:dyDescent="0.2">
      <c r="A51" s="14" t="s">
        <v>13</v>
      </c>
      <c r="B51" s="43">
        <f t="shared" si="2"/>
        <v>1077</v>
      </c>
      <c r="C51" s="47">
        <v>0.55000000000000004</v>
      </c>
      <c r="D51" s="47">
        <v>0.3</v>
      </c>
      <c r="E51" s="81">
        <f>'Precios unitarios '!B45</f>
        <v>16</v>
      </c>
      <c r="F51" s="19">
        <f t="shared" si="3"/>
        <v>2843.28</v>
      </c>
      <c r="G51" s="23"/>
      <c r="H51" s="23"/>
      <c r="I51" s="21"/>
      <c r="J51" s="23"/>
      <c r="K51" s="7"/>
      <c r="L51" s="8"/>
      <c r="M51" s="4"/>
      <c r="N51" s="4"/>
      <c r="O51" s="4"/>
      <c r="P51" s="9"/>
    </row>
    <row r="52" spans="1:16" x14ac:dyDescent="0.2">
      <c r="A52" s="14" t="s">
        <v>19</v>
      </c>
      <c r="B52" s="43">
        <f t="shared" si="2"/>
        <v>1077</v>
      </c>
      <c r="C52" s="47">
        <v>0.45</v>
      </c>
      <c r="D52" s="47">
        <v>0.05</v>
      </c>
      <c r="E52" s="81">
        <f>'Precios unitarios '!B46</f>
        <v>120</v>
      </c>
      <c r="F52" s="19">
        <f t="shared" si="3"/>
        <v>2907.9</v>
      </c>
      <c r="G52" s="23"/>
      <c r="H52" s="23"/>
      <c r="I52" s="21"/>
      <c r="J52" s="23"/>
      <c r="K52" s="7"/>
      <c r="L52" s="8"/>
      <c r="M52" s="4"/>
      <c r="N52" s="4"/>
      <c r="O52" s="4"/>
      <c r="P52" s="9"/>
    </row>
    <row r="53" spans="1:16" x14ac:dyDescent="0.2">
      <c r="A53" s="14" t="s">
        <v>20</v>
      </c>
      <c r="B53" s="43">
        <f t="shared" si="2"/>
        <v>1077</v>
      </c>
      <c r="C53" s="47">
        <v>1</v>
      </c>
      <c r="D53" s="47">
        <v>0.1</v>
      </c>
      <c r="E53" s="81">
        <f>'Precios unitarios '!B47</f>
        <v>30</v>
      </c>
      <c r="F53" s="19">
        <f t="shared" si="3"/>
        <v>3231</v>
      </c>
      <c r="G53" s="23"/>
      <c r="H53" s="23"/>
      <c r="I53" s="21"/>
      <c r="J53" s="23"/>
      <c r="K53" s="7"/>
      <c r="L53" s="8"/>
      <c r="M53" s="4"/>
      <c r="N53" s="4"/>
      <c r="O53" s="4"/>
      <c r="P53" s="9"/>
    </row>
    <row r="54" spans="1:16" x14ac:dyDescent="0.2">
      <c r="A54" s="14" t="s">
        <v>41</v>
      </c>
      <c r="B54" s="43">
        <f t="shared" si="2"/>
        <v>1077</v>
      </c>
      <c r="C54" s="47">
        <v>1</v>
      </c>
      <c r="D54" s="47">
        <v>0.02</v>
      </c>
      <c r="E54" s="81">
        <f>'Precios unitarios '!B48</f>
        <v>120</v>
      </c>
      <c r="F54" s="19">
        <f>B54*C54*D54*E54</f>
        <v>2584.7999999999997</v>
      </c>
      <c r="G54" s="23"/>
      <c r="H54" s="23"/>
      <c r="I54" s="21"/>
      <c r="J54" s="23"/>
      <c r="K54" s="7"/>
      <c r="L54" s="8"/>
      <c r="M54" s="4"/>
      <c r="N54" s="4"/>
      <c r="O54" s="4"/>
      <c r="P54" s="9"/>
    </row>
    <row r="55" spans="1:16" x14ac:dyDescent="0.2">
      <c r="A55" s="14" t="s">
        <v>40</v>
      </c>
      <c r="B55" s="43">
        <f t="shared" si="2"/>
        <v>1077</v>
      </c>
      <c r="C55" s="47">
        <v>1</v>
      </c>
      <c r="D55" s="47">
        <v>0.2</v>
      </c>
      <c r="E55" s="81">
        <f>'Precios unitarios '!B49</f>
        <v>20</v>
      </c>
      <c r="F55" s="19">
        <f t="shared" si="3"/>
        <v>4308</v>
      </c>
      <c r="G55" s="23"/>
      <c r="H55" s="23"/>
      <c r="I55" s="21"/>
      <c r="J55" s="23"/>
      <c r="K55" s="7"/>
      <c r="L55" s="8"/>
      <c r="M55" s="4"/>
      <c r="N55" s="4"/>
      <c r="O55" s="4"/>
      <c r="P55" s="9"/>
    </row>
    <row r="56" spans="1:16" x14ac:dyDescent="0.2">
      <c r="A56" s="22"/>
      <c r="B56" s="23"/>
      <c r="C56" s="23"/>
      <c r="D56" s="23"/>
      <c r="E56" s="23"/>
      <c r="F56" s="58">
        <f>SUM(F49:F55)</f>
        <v>21496.920000000002</v>
      </c>
      <c r="G56" s="52" t="s">
        <v>70</v>
      </c>
      <c r="H56" s="23"/>
      <c r="I56" s="21"/>
      <c r="J56" s="23"/>
      <c r="K56" s="7"/>
      <c r="L56" s="8"/>
      <c r="M56" s="4"/>
      <c r="N56" s="4"/>
      <c r="O56" s="4"/>
      <c r="P56" s="9"/>
    </row>
    <row r="57" spans="1:16" x14ac:dyDescent="0.2">
      <c r="A57" s="22"/>
      <c r="B57" s="23"/>
      <c r="C57" s="23"/>
      <c r="D57" s="23"/>
      <c r="E57" s="23"/>
      <c r="F57" s="23"/>
      <c r="G57" s="52"/>
      <c r="H57" s="23"/>
      <c r="I57" s="21"/>
      <c r="J57" s="23"/>
      <c r="K57" s="7"/>
      <c r="L57" s="8"/>
      <c r="M57" s="4"/>
      <c r="N57" s="4"/>
      <c r="O57" s="4"/>
      <c r="P57" s="9"/>
    </row>
    <row r="58" spans="1:16" ht="15.75" thickBot="1" x14ac:dyDescent="0.3">
      <c r="A58" s="101" t="s">
        <v>77</v>
      </c>
      <c r="B58" s="102"/>
      <c r="C58" s="102">
        <f>B22+C22+C25+D31+D37+D42+F46+F56</f>
        <v>146802.92000000001</v>
      </c>
      <c r="D58" s="55"/>
      <c r="E58" s="55"/>
      <c r="F58" s="55"/>
      <c r="G58" s="56"/>
      <c r="H58" s="55"/>
      <c r="I58" s="57"/>
      <c r="J58" s="23"/>
      <c r="K58" s="7"/>
      <c r="L58" s="8"/>
      <c r="M58" s="4"/>
      <c r="N58" s="4"/>
      <c r="O58" s="4"/>
      <c r="P58" s="9"/>
    </row>
    <row r="59" spans="1:16" ht="13.5" thickBot="1" x14ac:dyDescent="0.25">
      <c r="A59" s="14"/>
      <c r="B59" s="10"/>
      <c r="C59" s="10"/>
      <c r="D59" s="23"/>
      <c r="E59" s="31"/>
      <c r="F59" s="23"/>
      <c r="G59" s="23"/>
      <c r="H59" s="23"/>
      <c r="I59" s="23"/>
      <c r="J59" s="23"/>
      <c r="K59" s="7"/>
      <c r="L59" s="8"/>
      <c r="M59" s="4"/>
      <c r="N59" s="4"/>
      <c r="O59" s="4"/>
      <c r="P59" s="9"/>
    </row>
    <row r="60" spans="1:16" x14ac:dyDescent="0.2">
      <c r="A60" s="123" t="s">
        <v>99</v>
      </c>
      <c r="B60" s="124"/>
      <c r="C60" s="124"/>
      <c r="D60" s="124"/>
      <c r="E60" s="124"/>
      <c r="F60" s="124"/>
      <c r="G60" s="124"/>
      <c r="H60" s="124"/>
      <c r="I60" s="125"/>
      <c r="J60" s="23"/>
      <c r="K60" s="7"/>
      <c r="L60" s="8"/>
      <c r="M60" s="4"/>
      <c r="N60" s="4"/>
      <c r="O60" s="4"/>
      <c r="P60" s="9"/>
    </row>
    <row r="61" spans="1:16" x14ac:dyDescent="0.2">
      <c r="A61" s="22"/>
      <c r="B61" s="127"/>
      <c r="C61" s="127"/>
      <c r="D61" s="127"/>
      <c r="E61" s="127"/>
      <c r="F61" s="127"/>
      <c r="G61" s="23"/>
      <c r="H61" s="23"/>
      <c r="I61" s="21"/>
      <c r="J61" s="23"/>
      <c r="K61" s="7"/>
      <c r="L61" s="8"/>
      <c r="M61" s="4"/>
    </row>
    <row r="62" spans="1:16" x14ac:dyDescent="0.2">
      <c r="A62" s="16" t="s">
        <v>39</v>
      </c>
      <c r="B62" s="39"/>
      <c r="C62" s="39"/>
      <c r="D62" s="11"/>
      <c r="F62" s="11"/>
      <c r="G62" s="23"/>
      <c r="H62" s="23"/>
      <c r="I62" s="21"/>
      <c r="J62" s="23"/>
      <c r="K62" s="5"/>
      <c r="L62" s="4"/>
      <c r="M62" s="5"/>
    </row>
    <row r="63" spans="1:16" x14ac:dyDescent="0.2">
      <c r="A63" s="16" t="s">
        <v>75</v>
      </c>
      <c r="B63" s="39"/>
      <c r="C63" s="39"/>
      <c r="D63" s="10"/>
      <c r="E63" s="13"/>
      <c r="F63" s="10"/>
      <c r="G63" s="23"/>
      <c r="H63" s="23"/>
      <c r="I63" s="21"/>
      <c r="J63" s="23"/>
      <c r="K63" s="5"/>
      <c r="L63" s="4"/>
      <c r="M63" s="5"/>
    </row>
    <row r="64" spans="1:16" x14ac:dyDescent="0.2">
      <c r="A64" s="41" t="s">
        <v>49</v>
      </c>
      <c r="B64" s="42"/>
      <c r="C64" s="118"/>
      <c r="D64" s="11"/>
      <c r="E64" s="11"/>
      <c r="F64" s="119">
        <f>'Precios unitarios '!B17</f>
        <v>3636</v>
      </c>
      <c r="G64" s="82" t="s">
        <v>11</v>
      </c>
      <c r="H64" s="23"/>
      <c r="I64" s="21"/>
      <c r="J64" s="23"/>
      <c r="K64" s="5"/>
      <c r="L64" s="4"/>
      <c r="M64" s="4"/>
    </row>
    <row r="65" spans="1:16" x14ac:dyDescent="0.2">
      <c r="A65" s="41" t="s">
        <v>23</v>
      </c>
      <c r="B65" s="42"/>
      <c r="C65" s="118"/>
      <c r="D65" s="11"/>
      <c r="F65" s="119"/>
      <c r="G65" s="82"/>
      <c r="H65" s="23"/>
      <c r="I65" s="21"/>
      <c r="J65" s="23"/>
      <c r="K65" s="5"/>
      <c r="L65" s="4"/>
      <c r="M65" s="4"/>
    </row>
    <row r="66" spans="1:16" x14ac:dyDescent="0.2">
      <c r="A66" s="27" t="s">
        <v>79</v>
      </c>
      <c r="B66" s="43" t="s">
        <v>71</v>
      </c>
      <c r="C66" s="43" t="s">
        <v>43</v>
      </c>
      <c r="D66" s="11"/>
      <c r="E66" s="39" t="s">
        <v>44</v>
      </c>
      <c r="F66" s="11"/>
      <c r="G66" s="13"/>
      <c r="H66" s="23"/>
      <c r="I66" s="21"/>
      <c r="J66" s="23"/>
      <c r="K66" s="5"/>
      <c r="L66" s="4"/>
      <c r="M66" s="4"/>
    </row>
    <row r="67" spans="1:16" x14ac:dyDescent="0.2">
      <c r="A67" s="26" t="s">
        <v>74</v>
      </c>
      <c r="B67" s="44">
        <v>4</v>
      </c>
      <c r="C67" s="44">
        <v>48</v>
      </c>
      <c r="D67" s="11"/>
      <c r="E67" s="80">
        <f>'Precios unitarios '!B36</f>
        <v>34</v>
      </c>
      <c r="F67" s="43">
        <f>B67*C67*E67</f>
        <v>6528</v>
      </c>
      <c r="G67" s="23"/>
      <c r="H67" s="23"/>
      <c r="I67" s="21"/>
      <c r="J67" s="23"/>
      <c r="K67" s="5"/>
      <c r="L67" s="4"/>
      <c r="M67" s="4"/>
    </row>
    <row r="68" spans="1:16" x14ac:dyDescent="0.2">
      <c r="A68" s="33"/>
      <c r="B68" s="44"/>
      <c r="C68" s="43"/>
      <c r="D68" s="44"/>
      <c r="E68" s="11"/>
      <c r="F68" s="58">
        <f>F67+F64</f>
        <v>10164</v>
      </c>
      <c r="G68" s="34" t="s">
        <v>65</v>
      </c>
      <c r="H68" s="23"/>
      <c r="I68" s="21"/>
      <c r="J68" s="23"/>
      <c r="K68" s="5"/>
      <c r="L68" s="4"/>
      <c r="M68" s="4"/>
    </row>
    <row r="69" spans="1:16" x14ac:dyDescent="0.2">
      <c r="A69" s="16" t="s">
        <v>37</v>
      </c>
      <c r="B69" s="43"/>
      <c r="C69" s="43"/>
      <c r="D69" s="43"/>
      <c r="E69" s="11"/>
      <c r="F69" s="32"/>
      <c r="G69" s="43"/>
      <c r="H69" s="23"/>
      <c r="I69" s="21"/>
      <c r="J69" s="23"/>
      <c r="K69" s="5"/>
      <c r="L69" s="4"/>
      <c r="M69" s="4"/>
    </row>
    <row r="70" spans="1:16" x14ac:dyDescent="0.2">
      <c r="A70" s="27" t="s">
        <v>79</v>
      </c>
      <c r="B70" s="43"/>
      <c r="C70" s="43"/>
      <c r="D70" s="11"/>
      <c r="E70" s="11"/>
      <c r="F70" s="13" t="s">
        <v>11</v>
      </c>
      <c r="G70" s="34"/>
      <c r="H70" s="23"/>
      <c r="I70" s="21"/>
      <c r="J70" s="23"/>
      <c r="K70" s="5"/>
      <c r="L70" s="4"/>
      <c r="M70" s="4"/>
    </row>
    <row r="71" spans="1:16" x14ac:dyDescent="0.2">
      <c r="A71" s="33" t="s">
        <v>38</v>
      </c>
      <c r="B71" s="44"/>
      <c r="C71" s="43"/>
      <c r="D71" s="11"/>
      <c r="E71" s="11"/>
      <c r="F71" s="80">
        <f>'Precios unitarios '!B52</f>
        <v>33864</v>
      </c>
      <c r="G71" s="34"/>
      <c r="H71" s="23"/>
      <c r="I71" s="21"/>
      <c r="J71" s="23"/>
      <c r="K71" s="5"/>
      <c r="L71" s="4"/>
      <c r="M71" s="4"/>
    </row>
    <row r="72" spans="1:16" x14ac:dyDescent="0.2">
      <c r="A72" s="60" t="s">
        <v>45</v>
      </c>
      <c r="B72" s="44"/>
      <c r="C72" s="43"/>
      <c r="D72" s="11"/>
      <c r="E72" s="11"/>
      <c r="F72" s="80">
        <f>'Precios unitarios '!B53</f>
        <v>39840</v>
      </c>
      <c r="G72" s="34"/>
      <c r="H72" s="23"/>
      <c r="I72" s="21"/>
      <c r="J72" s="23"/>
      <c r="K72" s="5"/>
      <c r="L72" s="4"/>
      <c r="M72" s="4"/>
    </row>
    <row r="73" spans="1:16" x14ac:dyDescent="0.2">
      <c r="A73" s="27"/>
      <c r="B73" s="43"/>
      <c r="C73" s="43"/>
      <c r="D73" s="11"/>
      <c r="E73" s="11"/>
      <c r="F73" s="58">
        <f>SUM(F71:F72)</f>
        <v>73704</v>
      </c>
      <c r="G73" s="34" t="s">
        <v>66</v>
      </c>
      <c r="H73" s="23"/>
      <c r="I73" s="21"/>
      <c r="J73" s="23"/>
      <c r="K73" s="5"/>
      <c r="L73" s="4"/>
      <c r="M73" s="4"/>
    </row>
    <row r="74" spans="1:16" x14ac:dyDescent="0.2">
      <c r="A74" s="27"/>
      <c r="B74" s="43"/>
      <c r="C74" s="43"/>
      <c r="D74" s="43"/>
      <c r="E74" s="32"/>
      <c r="F74" s="43"/>
      <c r="G74" s="34"/>
      <c r="H74" s="23"/>
      <c r="I74" s="21"/>
      <c r="J74" s="23"/>
      <c r="K74" s="5"/>
      <c r="L74" s="4"/>
      <c r="M74" s="4"/>
    </row>
    <row r="75" spans="1:16" x14ac:dyDescent="0.2">
      <c r="A75" s="27" t="s">
        <v>26</v>
      </c>
      <c r="B75" s="40" t="s">
        <v>22</v>
      </c>
      <c r="C75" s="40" t="s">
        <v>35</v>
      </c>
      <c r="D75" s="40" t="s">
        <v>36</v>
      </c>
      <c r="E75" s="39"/>
      <c r="F75" s="45" t="s">
        <v>11</v>
      </c>
      <c r="G75" s="35"/>
      <c r="H75" s="19"/>
      <c r="I75" s="28"/>
      <c r="J75" s="23"/>
      <c r="K75" s="7"/>
      <c r="L75" s="8"/>
      <c r="M75" s="4"/>
      <c r="N75" s="4"/>
      <c r="O75" s="4"/>
      <c r="P75" s="9"/>
    </row>
    <row r="76" spans="1:16" x14ac:dyDescent="0.2">
      <c r="A76" s="33" t="s">
        <v>80</v>
      </c>
      <c r="B76" s="43">
        <v>664</v>
      </c>
      <c r="C76" s="80">
        <f>'Precios unitarios '!B42</f>
        <v>15</v>
      </c>
      <c r="D76" s="46">
        <v>0.75</v>
      </c>
      <c r="E76" s="39"/>
      <c r="F76" s="58">
        <f>C76*B76*D76</f>
        <v>7470</v>
      </c>
      <c r="G76" s="36" t="s">
        <v>62</v>
      </c>
      <c r="H76" s="11"/>
      <c r="I76" s="29"/>
      <c r="J76" s="23"/>
      <c r="K76" s="7"/>
      <c r="L76" s="8"/>
      <c r="M76" s="4"/>
      <c r="N76" s="4"/>
      <c r="O76" s="4"/>
      <c r="P76" s="9"/>
    </row>
    <row r="77" spans="1:16" x14ac:dyDescent="0.2">
      <c r="A77" s="14"/>
      <c r="B77" s="43"/>
      <c r="C77" s="43"/>
      <c r="D77" s="46"/>
      <c r="E77" s="39"/>
      <c r="F77" s="43"/>
      <c r="G77" s="35"/>
      <c r="H77" s="11"/>
      <c r="I77" s="29"/>
      <c r="J77" s="23"/>
      <c r="K77" s="7"/>
      <c r="L77" s="8"/>
      <c r="M77" s="4"/>
      <c r="N77" s="4"/>
      <c r="O77" s="4"/>
      <c r="P77" s="9"/>
    </row>
    <row r="78" spans="1:16" x14ac:dyDescent="0.2">
      <c r="A78" s="27" t="s">
        <v>25</v>
      </c>
      <c r="B78" s="39"/>
      <c r="C78" s="39" t="s">
        <v>21</v>
      </c>
      <c r="D78" s="39" t="s">
        <v>15</v>
      </c>
      <c r="E78" s="43" t="s">
        <v>16</v>
      </c>
      <c r="F78" s="45" t="s">
        <v>11</v>
      </c>
      <c r="G78" s="34"/>
      <c r="H78" s="23"/>
      <c r="I78" s="21"/>
      <c r="J78" s="23"/>
      <c r="K78" s="7"/>
      <c r="L78" s="8"/>
      <c r="M78" s="4"/>
      <c r="N78" s="4"/>
      <c r="O78" s="4"/>
      <c r="P78" s="9"/>
    </row>
    <row r="79" spans="1:16" x14ac:dyDescent="0.2">
      <c r="A79" s="14" t="s">
        <v>17</v>
      </c>
      <c r="B79" s="43">
        <v>664</v>
      </c>
      <c r="C79" s="46">
        <v>0.45</v>
      </c>
      <c r="D79" s="46">
        <v>0.5</v>
      </c>
      <c r="E79" s="81">
        <f>'Precios unitarios '!C43</f>
        <v>10</v>
      </c>
      <c r="F79" s="43">
        <f t="shared" ref="F79:F85" si="4">B79*C79*D79*E79</f>
        <v>1494</v>
      </c>
      <c r="G79" s="34"/>
      <c r="H79" s="23"/>
      <c r="I79" s="21"/>
      <c r="J79" s="23"/>
      <c r="K79" s="7"/>
      <c r="L79" s="8"/>
      <c r="M79" s="4"/>
      <c r="N79" s="4"/>
      <c r="O79" s="4"/>
      <c r="P79" s="9"/>
    </row>
    <row r="80" spans="1:16" x14ac:dyDescent="0.2">
      <c r="A80" s="14" t="s">
        <v>12</v>
      </c>
      <c r="B80" s="43">
        <v>664</v>
      </c>
      <c r="C80" s="46">
        <v>0.55000000000000004</v>
      </c>
      <c r="D80" s="46">
        <v>0.3</v>
      </c>
      <c r="E80" s="81">
        <f>'Precios unitarios '!C44</f>
        <v>18</v>
      </c>
      <c r="F80" s="43">
        <f t="shared" si="4"/>
        <v>1972.0800000000004</v>
      </c>
      <c r="G80" s="34"/>
      <c r="H80" s="23"/>
      <c r="I80" s="21"/>
      <c r="J80" s="23"/>
      <c r="K80" s="7"/>
      <c r="L80" s="8"/>
      <c r="M80" s="4"/>
      <c r="N80" s="4"/>
      <c r="O80" s="4"/>
      <c r="P80" s="9"/>
    </row>
    <row r="81" spans="1:16" x14ac:dyDescent="0.2">
      <c r="A81" s="14" t="s">
        <v>13</v>
      </c>
      <c r="B81" s="43">
        <v>664</v>
      </c>
      <c r="C81" s="46">
        <v>0.55000000000000004</v>
      </c>
      <c r="D81" s="46">
        <v>0.3</v>
      </c>
      <c r="E81" s="81">
        <f>'Precios unitarios '!C45</f>
        <v>16</v>
      </c>
      <c r="F81" s="43">
        <f t="shared" si="4"/>
        <v>1752.9600000000003</v>
      </c>
      <c r="G81" s="34"/>
      <c r="H81" s="23"/>
      <c r="I81" s="21"/>
      <c r="J81" s="23"/>
      <c r="K81" s="7"/>
      <c r="L81" s="8"/>
      <c r="M81" s="4"/>
      <c r="N81" s="4"/>
      <c r="O81" s="4"/>
      <c r="P81" s="9"/>
    </row>
    <row r="82" spans="1:16" x14ac:dyDescent="0.2">
      <c r="A82" s="14" t="s">
        <v>19</v>
      </c>
      <c r="B82" s="43">
        <v>664</v>
      </c>
      <c r="C82" s="46">
        <v>0.45</v>
      </c>
      <c r="D82" s="46">
        <v>0.05</v>
      </c>
      <c r="E82" s="81">
        <f>'Precios unitarios '!C46</f>
        <v>120</v>
      </c>
      <c r="F82" s="43">
        <f t="shared" si="4"/>
        <v>1792.8000000000002</v>
      </c>
      <c r="G82" s="34"/>
      <c r="H82" s="23"/>
      <c r="I82" s="21"/>
      <c r="J82" s="23"/>
      <c r="K82" s="7"/>
      <c r="L82" s="8"/>
      <c r="M82" s="4"/>
      <c r="N82" s="4"/>
      <c r="O82" s="4"/>
      <c r="P82" s="9"/>
    </row>
    <row r="83" spans="1:16" x14ac:dyDescent="0.2">
      <c r="A83" s="14" t="s">
        <v>20</v>
      </c>
      <c r="B83" s="43">
        <v>664</v>
      </c>
      <c r="C83" s="46">
        <v>1</v>
      </c>
      <c r="D83" s="46">
        <v>0.1</v>
      </c>
      <c r="E83" s="81">
        <f>'Precios unitarios '!C47</f>
        <v>30</v>
      </c>
      <c r="F83" s="43">
        <f t="shared" si="4"/>
        <v>1992.0000000000002</v>
      </c>
      <c r="G83" s="34"/>
      <c r="H83" s="23"/>
      <c r="I83" s="21"/>
      <c r="J83" s="23"/>
      <c r="K83" s="7"/>
      <c r="L83" s="8"/>
      <c r="M83" s="4"/>
      <c r="N83" s="4"/>
      <c r="O83" s="4"/>
      <c r="P83" s="9"/>
    </row>
    <row r="84" spans="1:16" x14ac:dyDescent="0.2">
      <c r="A84" s="14" t="s">
        <v>41</v>
      </c>
      <c r="B84" s="43">
        <v>664</v>
      </c>
      <c r="C84" s="47">
        <v>1</v>
      </c>
      <c r="D84" s="47">
        <v>0.02</v>
      </c>
      <c r="E84" s="81">
        <f>'Precios unitarios '!C48</f>
        <v>120</v>
      </c>
      <c r="F84" s="19">
        <f>B84*C84*D84*E84</f>
        <v>1593.6000000000001</v>
      </c>
      <c r="G84" s="34"/>
      <c r="H84" s="23"/>
      <c r="I84" s="21"/>
      <c r="J84" s="23"/>
      <c r="K84" s="7"/>
      <c r="L84" s="8"/>
      <c r="M84" s="4"/>
      <c r="N84" s="4"/>
      <c r="O84" s="4"/>
      <c r="P84" s="9"/>
    </row>
    <row r="85" spans="1:16" x14ac:dyDescent="0.2">
      <c r="A85" s="14" t="s">
        <v>40</v>
      </c>
      <c r="B85" s="43">
        <v>664</v>
      </c>
      <c r="C85" s="46">
        <v>1</v>
      </c>
      <c r="D85" s="46">
        <v>0.2</v>
      </c>
      <c r="E85" s="81">
        <f>'Precios unitarios '!C49</f>
        <v>20</v>
      </c>
      <c r="F85" s="43">
        <f t="shared" si="4"/>
        <v>2656</v>
      </c>
      <c r="G85" s="34"/>
      <c r="H85" s="23"/>
      <c r="I85" s="21"/>
      <c r="J85" s="23"/>
      <c r="K85" s="7"/>
      <c r="L85" s="8"/>
      <c r="M85" s="4"/>
      <c r="N85" s="4"/>
      <c r="O85" s="4"/>
      <c r="P85" s="9"/>
    </row>
    <row r="86" spans="1:16" x14ac:dyDescent="0.2">
      <c r="A86" s="22"/>
      <c r="B86" s="43"/>
      <c r="C86" s="43"/>
      <c r="D86" s="43"/>
      <c r="E86" s="43"/>
      <c r="F86" s="58">
        <f>SUM(F79:F85)</f>
        <v>13253.440000000002</v>
      </c>
      <c r="G86" s="34" t="s">
        <v>63</v>
      </c>
      <c r="H86" s="23"/>
      <c r="I86" s="21"/>
      <c r="J86" s="23"/>
      <c r="K86" s="7"/>
      <c r="L86" s="8"/>
      <c r="M86" s="4"/>
      <c r="N86" s="4"/>
      <c r="O86" s="4"/>
      <c r="P86" s="9"/>
    </row>
    <row r="87" spans="1:16" x14ac:dyDescent="0.2">
      <c r="A87" s="14"/>
      <c r="B87" s="11"/>
      <c r="C87" s="11"/>
      <c r="D87" s="11"/>
      <c r="E87" s="11"/>
      <c r="F87" s="11"/>
      <c r="G87" s="19"/>
      <c r="H87" s="19"/>
      <c r="I87" s="28"/>
      <c r="J87" s="37"/>
    </row>
    <row r="88" spans="1:16" ht="15.75" thickBot="1" x14ac:dyDescent="0.3">
      <c r="A88" s="101" t="s">
        <v>78</v>
      </c>
      <c r="B88" s="102"/>
      <c r="C88" s="102">
        <f>F68+F73+F76+F86</f>
        <v>104591.44</v>
      </c>
      <c r="D88" s="48"/>
      <c r="E88" s="48"/>
      <c r="F88" s="48"/>
      <c r="G88" s="49"/>
      <c r="H88" s="49"/>
      <c r="I88" s="50"/>
      <c r="J88" s="37"/>
    </row>
    <row r="89" spans="1:16" ht="15" x14ac:dyDescent="0.25">
      <c r="A89" s="30"/>
      <c r="B89" s="83"/>
      <c r="C89" s="83"/>
      <c r="D89" s="11"/>
      <c r="E89" s="11"/>
      <c r="F89" s="11"/>
      <c r="G89" s="19"/>
      <c r="H89" s="19"/>
      <c r="I89" s="19"/>
      <c r="J89" s="37"/>
    </row>
    <row r="90" spans="1:16" ht="15" x14ac:dyDescent="0.25">
      <c r="A90" s="30"/>
      <c r="B90" s="83"/>
      <c r="C90" s="83"/>
      <c r="D90" s="11"/>
      <c r="E90" s="11"/>
      <c r="F90" s="11"/>
      <c r="G90" s="19"/>
      <c r="H90" s="19"/>
      <c r="I90" s="19"/>
      <c r="J90" s="37"/>
    </row>
    <row r="91" spans="1:16" ht="13.5" thickBot="1" x14ac:dyDescent="0.25">
      <c r="A91" s="14"/>
      <c r="B91" s="11"/>
      <c r="C91" s="11"/>
      <c r="D91" s="11"/>
      <c r="E91" s="11"/>
      <c r="F91" s="11"/>
      <c r="G91" s="19"/>
      <c r="H91" s="19"/>
      <c r="I91" s="19"/>
      <c r="J91" s="37"/>
    </row>
    <row r="92" spans="1:16" ht="15.75" x14ac:dyDescent="0.25">
      <c r="A92" s="84"/>
      <c r="B92" s="85"/>
      <c r="C92" s="85"/>
      <c r="D92" s="85"/>
      <c r="E92" s="86"/>
      <c r="F92" s="87"/>
      <c r="G92" s="87"/>
      <c r="H92" s="85"/>
      <c r="I92" s="88"/>
      <c r="J92" s="11"/>
    </row>
    <row r="93" spans="1:16" ht="30.75" x14ac:dyDescent="0.25">
      <c r="A93" s="89"/>
      <c r="B93" s="90"/>
      <c r="C93" s="99" t="s">
        <v>97</v>
      </c>
      <c r="D93" s="100" t="s">
        <v>96</v>
      </c>
      <c r="E93" s="91"/>
      <c r="F93" s="92"/>
      <c r="G93" s="92"/>
      <c r="H93" s="90"/>
      <c r="I93" s="93"/>
      <c r="J93" s="11"/>
    </row>
    <row r="94" spans="1:16" ht="15.75" x14ac:dyDescent="0.25">
      <c r="A94" s="103" t="s">
        <v>95</v>
      </c>
      <c r="B94" s="104">
        <f>C58+C88</f>
        <v>251394.36000000002</v>
      </c>
      <c r="C94" s="94">
        <v>251394</v>
      </c>
      <c r="D94" s="105">
        <f>(B94-C94)/C94</f>
        <v>1.4320150839524174E-6</v>
      </c>
      <c r="E94" s="90"/>
      <c r="F94" s="95"/>
      <c r="G94" s="90"/>
      <c r="H94" s="90"/>
      <c r="I94" s="93"/>
      <c r="J94" s="11"/>
    </row>
    <row r="95" spans="1:16" ht="15.75" thickBot="1" x14ac:dyDescent="0.25">
      <c r="A95" s="96"/>
      <c r="B95" s="97"/>
      <c r="C95" s="97"/>
      <c r="D95" s="97"/>
      <c r="E95" s="97"/>
      <c r="F95" s="97"/>
      <c r="G95" s="97"/>
      <c r="H95" s="97"/>
      <c r="I95" s="98"/>
      <c r="J95" s="11"/>
    </row>
    <row r="96" spans="1:16" x14ac:dyDescent="0.2">
      <c r="A96" s="10"/>
      <c r="B96" s="11"/>
      <c r="C96" s="11"/>
      <c r="D96" s="11"/>
      <c r="E96" s="11"/>
      <c r="F96" s="11"/>
      <c r="G96" s="11"/>
      <c r="H96" s="11"/>
      <c r="I96" s="11"/>
      <c r="J96" s="11"/>
    </row>
    <row r="97" spans="1:10" x14ac:dyDescent="0.2">
      <c r="A97" s="10"/>
      <c r="B97" s="11"/>
      <c r="C97" s="11"/>
      <c r="D97" s="11"/>
      <c r="E97" s="11"/>
      <c r="F97" s="11"/>
      <c r="G97" s="11"/>
      <c r="H97" s="11"/>
      <c r="I97" s="11"/>
      <c r="J97" s="11"/>
    </row>
  </sheetData>
  <sheetProtection algorithmName="SHA-512" hashValue="YyD7YfnhF27qmc64Qfbd248UV/4hNQZXrG6mIAvX+MIuS3qt+xg9soWPrx2lMWmd8ZpqDZbMHvVvDPkI9UV/Ow==" saltValue="4+vhHhD7mT6T8nBmWS0bPg==" spinCount="100000" sheet="1" objects="1" scenarios="1"/>
  <mergeCells count="7">
    <mergeCell ref="C64:C65"/>
    <mergeCell ref="F64:F65"/>
    <mergeCell ref="A1:I1"/>
    <mergeCell ref="A3:I3"/>
    <mergeCell ref="K5:L5"/>
    <mergeCell ref="A60:I60"/>
    <mergeCell ref="B61:F61"/>
  </mergeCells>
  <pageMargins left="0.75" right="0.75" top="1" bottom="1" header="0" footer="0"/>
  <pageSetup paperSize="9" scale="59" fitToHeight="0" orientation="portrait" r:id="rId1"/>
  <headerFooter alignWithMargins="0"/>
  <rowBreaks count="1" manualBreakCount="1">
    <brk id="88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Precios unitarios </vt:lpstr>
      <vt:lpstr>Simulador precio</vt:lpstr>
      <vt:lpstr>'Precios unitarios '!Área_de_impresión</vt:lpstr>
      <vt:lpstr>'Simulador precio'!Área_de_impresión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Barberán González, Juan (CPEN)</cp:lastModifiedBy>
  <cp:lastPrinted>2019-07-11T13:22:34Z</cp:lastPrinted>
  <dcterms:created xsi:type="dcterms:W3CDTF">2011-07-18T14:32:09Z</dcterms:created>
  <dcterms:modified xsi:type="dcterms:W3CDTF">2024-06-21T11:02:42Z</dcterms:modified>
</cp:coreProperties>
</file>