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theme/theme1.xml" ContentType="application/vnd.openxmlformats-officedocument.theme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xl/externalLinks/externalLink1.xml" ContentType="application/vnd.openxmlformats-officedocument.spreadsheetml.externalLink+xml"/>
  <Override PartName="/docProps/app.xml" ContentType="application/vnd.openxmlformats-officedocument.extended-properties+xml"/>
  <Override PartName="/docProps/core.xml" ContentType="application/vnd.openxmlformats-package.core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P:\00 PROYECTOS ACTIVOS\2_ACTUACIONES_PATRIMONIOS\2023 MEJORAS PISTAS_BARRERAS_PFN\Galduroz_Barreras canadienses_2024\"/>
    </mc:Choice>
  </mc:AlternateContent>
  <bookViews>
    <workbookView xWindow="0" yWindow="0" windowWidth="28800" windowHeight="12450" activeTab="1"/>
  </bookViews>
  <sheets>
    <sheet name="PISTA GALDUROZ (FASE 1)" sheetId="1" r:id="rId1"/>
    <sheet name="BARRERAS CANADIENSES varios PFN" sheetId="2" r:id="rId2"/>
  </sheets>
  <externalReferences>
    <externalReference r:id="rId3"/>
  </externalReferenc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39" i="2" l="1"/>
  <c r="F36" i="2"/>
  <c r="F35" i="2"/>
  <c r="F37" i="2" s="1"/>
  <c r="F32" i="2"/>
  <c r="F33" i="2" s="1"/>
  <c r="F29" i="2"/>
  <c r="F30" i="2" s="1"/>
  <c r="F26" i="2"/>
  <c r="F25" i="2"/>
  <c r="F24" i="2"/>
  <c r="F23" i="2"/>
  <c r="F27" i="2" s="1"/>
  <c r="F22" i="2"/>
  <c r="F19" i="2"/>
  <c r="F18" i="2"/>
  <c r="F17" i="2"/>
  <c r="F16" i="2"/>
  <c r="F15" i="2"/>
  <c r="F14" i="2"/>
  <c r="F13" i="2"/>
  <c r="F12" i="2"/>
  <c r="F11" i="2"/>
  <c r="F10" i="2"/>
  <c r="F20" i="2" s="1"/>
  <c r="F8" i="2"/>
  <c r="G16" i="1"/>
  <c r="G15" i="1"/>
  <c r="G14" i="1"/>
  <c r="G13" i="1"/>
  <c r="G12" i="1"/>
  <c r="G11" i="1"/>
  <c r="G10" i="1"/>
  <c r="G9" i="1"/>
  <c r="G17" i="1" s="1"/>
  <c r="G7" i="1"/>
  <c r="F41" i="2" l="1"/>
  <c r="F21" i="1"/>
  <c r="G21" i="1" s="1"/>
  <c r="F20" i="1"/>
  <c r="G20" i="1" s="1"/>
  <c r="F19" i="1"/>
  <c r="G19" i="1" s="1"/>
  <c r="G22" i="1" s="1"/>
  <c r="F46" i="2" l="1"/>
  <c r="E45" i="2"/>
  <c r="F45" i="2" s="1"/>
  <c r="E44" i="2"/>
  <c r="F44" i="2" s="1"/>
  <c r="E43" i="2"/>
  <c r="F43" i="2" s="1"/>
  <c r="F23" i="1"/>
  <c r="G23" i="1" s="1"/>
  <c r="G24" i="1" s="1"/>
  <c r="E47" i="2" l="1"/>
  <c r="F47" i="2" s="1"/>
  <c r="L46" i="2"/>
  <c r="F48" i="2"/>
</calcChain>
</file>

<file path=xl/sharedStrings.xml><?xml version="1.0" encoding="utf-8"?>
<sst xmlns="http://schemas.openxmlformats.org/spreadsheetml/2006/main" count="132" uniqueCount="97">
  <si>
    <t>PROYECTO DE MEJORAS EN LA PISTA DE GALDUROTZ                                   T.M.  MUNICIPAL DE LIZOAIN-ARRIASGOITI</t>
  </si>
  <si>
    <t>FASE 1: GOBIERNO DE NAVARRA</t>
  </si>
  <si>
    <t>I</t>
  </si>
  <si>
    <t>FASE 1</t>
  </si>
  <si>
    <t>MEJORA INFRAESTRUCTURAS</t>
  </si>
  <si>
    <t xml:space="preserve">MEDICIÓN </t>
  </si>
  <si>
    <t>PRECIO</t>
  </si>
  <si>
    <t>IMPORTE</t>
  </si>
  <si>
    <t>1.1.</t>
  </si>
  <si>
    <t>m²</t>
  </si>
  <si>
    <t>Desbr. mecanizado en márgenes de caminos (retro)</t>
  </si>
  <si>
    <t>1.2.</t>
  </si>
  <si>
    <t>m</t>
  </si>
  <si>
    <t>Limpieza  cunetas</t>
  </si>
  <si>
    <t>1.3.</t>
  </si>
  <si>
    <t xml:space="preserve">Repaso de explanación </t>
  </si>
  <si>
    <t>1.4.</t>
  </si>
  <si>
    <r>
      <t>m</t>
    </r>
    <r>
      <rPr>
        <vertAlign val="superscript"/>
        <sz val="10"/>
        <color theme="1"/>
        <rFont val="Calibri"/>
        <family val="2"/>
        <scheme val="minor"/>
      </rPr>
      <t>3</t>
    </r>
  </si>
  <si>
    <t>Construcción sub-base espesor igual 20 cm (876 m)</t>
  </si>
  <si>
    <t>1.6.</t>
  </si>
  <si>
    <t>ud</t>
  </si>
  <si>
    <t>Construcción drenaje superficial (pequeño badén)</t>
  </si>
  <si>
    <t>1.7.</t>
  </si>
  <si>
    <t>Limpieza barreras canadienses (2 ud)</t>
  </si>
  <si>
    <t>1.10</t>
  </si>
  <si>
    <t>Colocación de barra acero corrugado B500S 14 mm y 5 m (2)</t>
  </si>
  <si>
    <t>1.11</t>
  </si>
  <si>
    <t>Portes de maquinaria</t>
  </si>
  <si>
    <t>PEM</t>
  </si>
  <si>
    <t>2% MEDIDAS PREVENTIVAS S/</t>
  </si>
  <si>
    <t>10% GASTOS GENERALES S/</t>
  </si>
  <si>
    <t>6% BENEFICIO INDUSTRIAL S/</t>
  </si>
  <si>
    <t>TOTAL EJECUCIÓN POR CONTRATA</t>
  </si>
  <si>
    <t>PEC</t>
  </si>
  <si>
    <t>21% IVA S/</t>
  </si>
  <si>
    <t xml:space="preserve">PRESUPUESTO TOTAL DE LOS TRABAJOS </t>
  </si>
  <si>
    <t>PRESUPUESTO TOTAL</t>
  </si>
  <si>
    <t>PROYECTO DE ADECUACIÓN BARRERAS CANADIENSES</t>
  </si>
  <si>
    <t>VARIOS PFN`S. COMARCA AOIZ</t>
  </si>
  <si>
    <t>CODIGO</t>
  </si>
  <si>
    <t>UD</t>
  </si>
  <si>
    <t>CONCEPTO</t>
  </si>
  <si>
    <t>UDS</t>
  </si>
  <si>
    <t>€/UD</t>
  </si>
  <si>
    <t>UDS EXTRA</t>
  </si>
  <si>
    <t>ELEMENTOS METÁLICOS</t>
  </si>
  <si>
    <t>MEDICIÓN</t>
  </si>
  <si>
    <t>1.1</t>
  </si>
  <si>
    <t>Elementos metálicos (IPN)</t>
  </si>
  <si>
    <t>1.2</t>
  </si>
  <si>
    <t>valla lateral para parrilla L:3 m, H:1 m</t>
  </si>
  <si>
    <t>1.3</t>
  </si>
  <si>
    <t>barra B500S acero corrugado 14 mm y 5 m , antiatrapamientos</t>
  </si>
  <si>
    <t>1.4</t>
  </si>
  <si>
    <t>poste acero galvanizado 100*1000*1000  para cierre</t>
  </si>
  <si>
    <t>1.5</t>
  </si>
  <si>
    <t>poste acero galvanizado 100*1000*1000 sobre dado HA</t>
  </si>
  <si>
    <t>1.6</t>
  </si>
  <si>
    <t>engrasar portillos</t>
  </si>
  <si>
    <t>1.7</t>
  </si>
  <si>
    <t>sustitución bisagras</t>
  </si>
  <si>
    <t>1.8</t>
  </si>
  <si>
    <t>enderezar postes acero</t>
  </si>
  <si>
    <t>1.9</t>
  </si>
  <si>
    <t>portillo metálico con bisagra 1,2 (2-3 m extensible)</t>
  </si>
  <si>
    <t>cambiar portillo de lado</t>
  </si>
  <si>
    <t>subtotal 01</t>
  </si>
  <si>
    <t>MOVIMIENTO DE TIERRAS</t>
  </si>
  <si>
    <t>2.1</t>
  </si>
  <si>
    <t>Repaso explanación</t>
  </si>
  <si>
    <t>2.2</t>
  </si>
  <si>
    <t>Drenaja natural superficial transversal</t>
  </si>
  <si>
    <t>2.3</t>
  </si>
  <si>
    <t>Apertura lateral parrillas</t>
  </si>
  <si>
    <t>2.4</t>
  </si>
  <si>
    <t>Excación/desbroces salidas/entradas fosas</t>
  </si>
  <si>
    <t>2.5</t>
  </si>
  <si>
    <t>Limieza cunetas c/retro</t>
  </si>
  <si>
    <t>subtotal 02</t>
  </si>
  <si>
    <t>OBRAS DE DEFENSA</t>
  </si>
  <si>
    <t>3.1</t>
  </si>
  <si>
    <r>
      <t>m</t>
    </r>
    <r>
      <rPr>
        <vertAlign val="superscript"/>
        <sz val="11"/>
        <color theme="1"/>
        <rFont val="Calibri"/>
        <family val="2"/>
        <scheme val="minor"/>
      </rPr>
      <t>3</t>
    </r>
  </si>
  <si>
    <t>Construcción escollera (2 barreras)</t>
  </si>
  <si>
    <t>subtotal 03</t>
  </si>
  <si>
    <t>LIMPIEZA BARRERA CANADIENSE</t>
  </si>
  <si>
    <t>4.1</t>
  </si>
  <si>
    <t>h</t>
  </si>
  <si>
    <t>Limpieza parrillas con agua a presión o medios man./maq.</t>
  </si>
  <si>
    <t>subtotal 04</t>
  </si>
  <si>
    <t>CIERRES</t>
  </si>
  <si>
    <t xml:space="preserve">Colocación cierre de 4  alambres T3, </t>
  </si>
  <si>
    <t>Sustitución alambre de espino</t>
  </si>
  <si>
    <t>subtotal 05</t>
  </si>
  <si>
    <t>TRANSPORTE DE MAQUINARIA</t>
  </si>
  <si>
    <t>Camión-góndola para transporte sin permiso o permiso genérico</t>
  </si>
  <si>
    <t>COMPLEMENTO POR DISPERSIÓN DE TAJOS</t>
  </si>
  <si>
    <t>13% GASTOS GENERALES S/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</si>
</sst>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6" formatCode="#,##0\ &quot;€&quot;;[Red]\-#,##0\ &quot;€&quot;"/>
    <numFmt numFmtId="44" formatCode="_-* #,##0.00\ &quot;€&quot;_-;\-* #,##0.00\ &quot;€&quot;_-;_-* &quot;-&quot;??\ &quot;€&quot;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vertAlign val="superscript"/>
      <sz val="10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1"/>
      <name val="Calibri"/>
      <family val="2"/>
      <scheme val="minor"/>
    </font>
    <font>
      <sz val="10"/>
      <name val="Calibri"/>
      <family val="2"/>
    </font>
    <font>
      <b/>
      <sz val="9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vertAlign val="superscript"/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 tint="-0.249977111117893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75">
    <xf numFmtId="0" fontId="0" fillId="0" borderId="0" xfId="0"/>
    <xf numFmtId="0" fontId="0" fillId="0" borderId="0" xfId="0" applyAlignment="1">
      <alignment horizontal="left"/>
    </xf>
    <xf numFmtId="49" fontId="4" fillId="0" borderId="0" xfId="0" applyNumberFormat="1" applyFont="1" applyBorder="1" applyAlignment="1"/>
    <xf numFmtId="49" fontId="4" fillId="0" borderId="0" xfId="0" applyNumberFormat="1" applyFont="1" applyBorder="1" applyAlignment="1">
      <alignment horizontal="center"/>
    </xf>
    <xf numFmtId="0" fontId="2" fillId="0" borderId="7" xfId="0" applyFont="1" applyFill="1" applyBorder="1"/>
    <xf numFmtId="44" fontId="2" fillId="0" borderId="7" xfId="1" applyFont="1" applyFill="1" applyBorder="1"/>
    <xf numFmtId="0" fontId="0" fillId="2" borderId="0" xfId="0" applyFill="1"/>
    <xf numFmtId="0" fontId="3" fillId="3" borderId="7" xfId="0" applyFont="1" applyFill="1" applyBorder="1" applyAlignment="1">
      <alignment horizontal="center"/>
    </xf>
    <xf numFmtId="0" fontId="3" fillId="3" borderId="7" xfId="0" applyFont="1" applyFill="1" applyBorder="1"/>
    <xf numFmtId="44" fontId="3" fillId="3" borderId="7" xfId="1" applyFont="1" applyFill="1" applyBorder="1" applyAlignment="1">
      <alignment horizontal="center"/>
    </xf>
    <xf numFmtId="0" fontId="0" fillId="0" borderId="8" xfId="0" applyFill="1" applyBorder="1" applyAlignment="1">
      <alignment horizontal="center"/>
    </xf>
    <xf numFmtId="0" fontId="0" fillId="0" borderId="7" xfId="0" applyFill="1" applyBorder="1"/>
    <xf numFmtId="0" fontId="0" fillId="0" borderId="9" xfId="0" applyFill="1" applyBorder="1"/>
    <xf numFmtId="4" fontId="0" fillId="0" borderId="7" xfId="0" applyNumberFormat="1" applyFill="1" applyBorder="1"/>
    <xf numFmtId="44" fontId="0" fillId="0" borderId="7" xfId="1" applyFont="1" applyFill="1" applyBorder="1"/>
    <xf numFmtId="0" fontId="0" fillId="0" borderId="0" xfId="0" applyAlignment="1">
      <alignment horizontal="center"/>
    </xf>
    <xf numFmtId="0" fontId="0" fillId="0" borderId="7" xfId="0" applyFill="1" applyBorder="1" applyAlignment="1">
      <alignment horizontal="center"/>
    </xf>
    <xf numFmtId="0" fontId="0" fillId="0" borderId="10" xfId="0" applyFill="1" applyBorder="1"/>
    <xf numFmtId="0" fontId="0" fillId="0" borderId="11" xfId="0" applyFill="1" applyBorder="1"/>
    <xf numFmtId="4" fontId="0" fillId="0" borderId="11" xfId="0" applyNumberFormat="1" applyFill="1" applyBorder="1"/>
    <xf numFmtId="44" fontId="0" fillId="0" borderId="11" xfId="1" applyFont="1" applyFill="1" applyBorder="1"/>
    <xf numFmtId="0" fontId="6" fillId="0" borderId="7" xfId="0" applyFont="1" applyFill="1" applyBorder="1"/>
    <xf numFmtId="44" fontId="6" fillId="0" borderId="7" xfId="1" applyFont="1" applyFill="1" applyBorder="1"/>
    <xf numFmtId="0" fontId="0" fillId="0" borderId="0" xfId="0" applyFill="1" applyBorder="1" applyAlignment="1">
      <alignment horizontal="center"/>
    </xf>
    <xf numFmtId="0" fontId="0" fillId="0" borderId="0" xfId="0" applyFill="1" applyBorder="1"/>
    <xf numFmtId="0" fontId="6" fillId="0" borderId="0" xfId="0" applyFont="1" applyFill="1" applyBorder="1"/>
    <xf numFmtId="0" fontId="6" fillId="3" borderId="0" xfId="0" applyFont="1" applyFill="1" applyBorder="1"/>
    <xf numFmtId="44" fontId="7" fillId="3" borderId="0" xfId="1" applyFont="1" applyFill="1" applyBorder="1" applyAlignment="1">
      <alignment horizontal="right"/>
    </xf>
    <xf numFmtId="44" fontId="3" fillId="3" borderId="0" xfId="1" applyFont="1" applyFill="1" applyBorder="1"/>
    <xf numFmtId="44" fontId="6" fillId="0" borderId="0" xfId="1" applyFont="1" applyFill="1" applyBorder="1"/>
    <xf numFmtId="44" fontId="0" fillId="0" borderId="0" xfId="1" applyFont="1" applyFill="1" applyBorder="1"/>
    <xf numFmtId="0" fontId="0" fillId="0" borderId="0" xfId="0" applyFill="1" applyAlignment="1">
      <alignment horizontal="left"/>
    </xf>
    <xf numFmtId="0" fontId="0" fillId="0" borderId="0" xfId="0" applyFill="1"/>
    <xf numFmtId="0" fontId="0" fillId="0" borderId="0" xfId="0" applyFill="1" applyAlignment="1">
      <alignment horizontal="right"/>
    </xf>
    <xf numFmtId="44" fontId="0" fillId="0" borderId="0" xfId="1" applyFont="1" applyFill="1"/>
    <xf numFmtId="0" fontId="8" fillId="0" borderId="0" xfId="0" applyFont="1" applyBorder="1"/>
    <xf numFmtId="0" fontId="2" fillId="0" borderId="0" xfId="0" applyFont="1" applyFill="1" applyBorder="1" applyAlignment="1">
      <alignment horizontal="left"/>
    </xf>
    <xf numFmtId="0" fontId="2" fillId="0" borderId="0" xfId="0" applyFont="1" applyFill="1" applyBorder="1"/>
    <xf numFmtId="0" fontId="0" fillId="3" borderId="0" xfId="0" applyFill="1"/>
    <xf numFmtId="0" fontId="7" fillId="3" borderId="0" xfId="0" applyFont="1" applyFill="1" applyBorder="1" applyAlignment="1">
      <alignment horizontal="right"/>
    </xf>
    <xf numFmtId="44" fontId="7" fillId="3" borderId="0" xfId="1" applyFont="1" applyFill="1" applyBorder="1"/>
    <xf numFmtId="44" fontId="0" fillId="0" borderId="0" xfId="0" applyNumberFormat="1"/>
    <xf numFmtId="0" fontId="0" fillId="0" borderId="0" xfId="0" applyFill="1" applyBorder="1" applyAlignment="1">
      <alignment horizontal="left"/>
    </xf>
    <xf numFmtId="0" fontId="0" fillId="0" borderId="0" xfId="0" applyFill="1" applyBorder="1" applyAlignment="1">
      <alignment horizontal="right"/>
    </xf>
    <xf numFmtId="0" fontId="2" fillId="3" borderId="0" xfId="0" applyFont="1" applyFill="1" applyBorder="1"/>
    <xf numFmtId="0" fontId="8" fillId="0" borderId="0" xfId="0" applyFont="1" applyFill="1" applyBorder="1"/>
    <xf numFmtId="0" fontId="9" fillId="0" borderId="0" xfId="0" applyFont="1" applyFill="1" applyAlignment="1">
      <alignment horizontal="center"/>
    </xf>
    <xf numFmtId="0" fontId="10" fillId="0" borderId="0" xfId="0" applyFont="1"/>
    <xf numFmtId="0" fontId="11" fillId="0" borderId="0" xfId="0" applyFont="1"/>
    <xf numFmtId="0" fontId="2" fillId="0" borderId="7" xfId="0" applyFont="1" applyFill="1" applyBorder="1" applyAlignment="1">
      <alignment horizontal="left"/>
    </xf>
    <xf numFmtId="0" fontId="2" fillId="0" borderId="7" xfId="0" applyFont="1" applyFill="1" applyBorder="1" applyAlignment="1">
      <alignment horizontal="center"/>
    </xf>
    <xf numFmtId="4" fontId="2" fillId="0" borderId="7" xfId="0" applyNumberFormat="1" applyFont="1" applyFill="1" applyBorder="1"/>
    <xf numFmtId="44" fontId="0" fillId="0" borderId="7" xfId="1" applyFont="1" applyFill="1" applyBorder="1" applyAlignment="1">
      <alignment horizontal="right"/>
    </xf>
    <xf numFmtId="0" fontId="0" fillId="2" borderId="12" xfId="0" applyFill="1" applyBorder="1"/>
    <xf numFmtId="44" fontId="3" fillId="3" borderId="7" xfId="1" applyFont="1" applyFill="1" applyBorder="1"/>
    <xf numFmtId="0" fontId="0" fillId="0" borderId="7" xfId="0" applyFont="1" applyFill="1" applyBorder="1" applyAlignment="1">
      <alignment horizontal="center"/>
    </xf>
    <xf numFmtId="0" fontId="0" fillId="0" borderId="7" xfId="0" applyFont="1" applyFill="1" applyBorder="1"/>
    <xf numFmtId="44" fontId="1" fillId="0" borderId="7" xfId="1" applyFont="1" applyFill="1" applyBorder="1"/>
    <xf numFmtId="0" fontId="0" fillId="2" borderId="0" xfId="0" applyFill="1" applyBorder="1"/>
    <xf numFmtId="0" fontId="0" fillId="0" borderId="7" xfId="0" applyBorder="1"/>
    <xf numFmtId="6" fontId="0" fillId="3" borderId="7" xfId="0" applyNumberFormat="1" applyFont="1" applyFill="1" applyBorder="1"/>
    <xf numFmtId="44" fontId="7" fillId="0" borderId="7" xfId="1" applyFont="1" applyFill="1" applyBorder="1"/>
    <xf numFmtId="0" fontId="2" fillId="0" borderId="0" xfId="0" applyFont="1" applyFill="1" applyBorder="1" applyAlignment="1">
      <alignment horizontal="center"/>
    </xf>
    <xf numFmtId="44" fontId="7" fillId="0" borderId="0" xfId="1" applyFont="1" applyFill="1" applyBorder="1"/>
    <xf numFmtId="0" fontId="0" fillId="0" borderId="0" xfId="0" applyFill="1" applyAlignment="1">
      <alignment horizontal="center"/>
    </xf>
    <xf numFmtId="0" fontId="7" fillId="0" borderId="0" xfId="0" applyFont="1" applyFill="1" applyBorder="1" applyAlignment="1">
      <alignment horizontal="right"/>
    </xf>
    <xf numFmtId="44" fontId="2" fillId="0" borderId="0" xfId="1" applyFont="1" applyFill="1" applyBorder="1"/>
    <xf numFmtId="49" fontId="4" fillId="0" borderId="1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 vertical="top" wrapText="1"/>
    </xf>
    <xf numFmtId="49" fontId="4" fillId="0" borderId="3" xfId="0" applyNumberFormat="1" applyFont="1" applyBorder="1" applyAlignment="1">
      <alignment horizontal="center" vertical="top" wrapText="1"/>
    </xf>
    <xf numFmtId="49" fontId="4" fillId="0" borderId="4" xfId="0" applyNumberFormat="1" applyFont="1" applyBorder="1" applyAlignment="1">
      <alignment horizontal="center" vertical="top" wrapText="1"/>
    </xf>
    <xf numFmtId="49" fontId="4" fillId="0" borderId="5" xfId="0" applyNumberFormat="1" applyFont="1" applyBorder="1" applyAlignment="1">
      <alignment horizontal="center" vertical="top" wrapText="1"/>
    </xf>
    <xf numFmtId="49" fontId="4" fillId="0" borderId="6" xfId="0" applyNumberFormat="1" applyFont="1" applyBorder="1" applyAlignment="1">
      <alignment horizontal="center" vertical="top" wrapText="1"/>
    </xf>
    <xf numFmtId="49" fontId="4" fillId="0" borderId="2" xfId="0" applyNumberFormat="1" applyFont="1" applyBorder="1" applyAlignment="1">
      <alignment horizontal="center"/>
    </xf>
    <xf numFmtId="49" fontId="4" fillId="0" borderId="0" xfId="0" applyNumberFormat="1" applyFont="1" applyBorder="1" applyAlignment="1">
      <alignment horizontal="center"/>
    </xf>
  </cellXfs>
  <cellStyles count="2">
    <cellStyle name="Moneda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1.xml"/><Relationship Id="rId3" Type="http://schemas.openxmlformats.org/officeDocument/2006/relationships/externalLink" Target="externalLinks/externalLink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00%20PROYECTOS%20ACTIVOS/2_ACTUACIONES_PATRIMONIOS/2023%20MEJORAS%20PISTAS_BARRERAS_PFN/PRESUPUESTO%20obras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ISTA ELCOAZ"/>
      <sheetName val="PISTA AIZKURGI ZABALZA (FASE1"/>
      <sheetName val="PISTA GALDUROZ (FASE 1)"/>
      <sheetName val="BARRERAS CANADIENSES varios PFN"/>
      <sheetName val="PISTAS URBASA"/>
      <sheetName val="Importe licitación"/>
      <sheetName val="Importe estimado"/>
      <sheetName val="Baja Adjudicación"/>
    </sheetNames>
    <sheetDataSet>
      <sheetData sheetId="0"/>
      <sheetData sheetId="1"/>
      <sheetData sheetId="2">
        <row r="22">
          <cell r="G22">
            <v>48933.71736000001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O30"/>
  <sheetViews>
    <sheetView zoomScale="85" zoomScaleNormal="85" workbookViewId="0">
      <selection activeCell="F35" sqref="F35"/>
    </sheetView>
  </sheetViews>
  <sheetFormatPr baseColWidth="10" defaultRowHeight="15" x14ac:dyDescent="0.25"/>
  <cols>
    <col min="1" max="1" width="5.7109375" customWidth="1"/>
    <col min="2" max="2" width="7.7109375" bestFit="1" customWidth="1"/>
    <col min="3" max="3" width="3.5703125" bestFit="1" customWidth="1"/>
    <col min="4" max="4" width="54.7109375" bestFit="1" customWidth="1"/>
    <col min="5" max="7" width="15.140625" customWidth="1"/>
    <col min="8" max="11" width="0" hidden="1" customWidth="1"/>
    <col min="12" max="12" width="12.140625" bestFit="1" customWidth="1"/>
    <col min="13" max="13" width="18.140625" customWidth="1"/>
  </cols>
  <sheetData>
    <row r="1" spans="2:15" x14ac:dyDescent="0.25">
      <c r="B1" s="1"/>
    </row>
    <row r="2" spans="2:15" ht="8.4499999999999993" customHeight="1" x14ac:dyDescent="0.25">
      <c r="B2" s="1"/>
    </row>
    <row r="3" spans="2:15" ht="18.75" x14ac:dyDescent="0.3">
      <c r="C3" s="2"/>
      <c r="D3" s="67" t="s">
        <v>0</v>
      </c>
      <c r="E3" s="68"/>
      <c r="F3" s="69"/>
      <c r="G3" s="2"/>
    </row>
    <row r="4" spans="2:15" ht="25.5" customHeight="1" x14ac:dyDescent="0.3">
      <c r="C4" s="2"/>
      <c r="D4" s="70"/>
      <c r="E4" s="71"/>
      <c r="F4" s="72"/>
      <c r="G4" s="2"/>
    </row>
    <row r="5" spans="2:15" ht="18.75" x14ac:dyDescent="0.3">
      <c r="B5" s="3"/>
      <c r="C5" s="3"/>
      <c r="D5" s="73" t="s">
        <v>1</v>
      </c>
      <c r="E5" s="73"/>
      <c r="F5" s="73"/>
      <c r="G5" s="3"/>
    </row>
    <row r="6" spans="2:15" ht="18.75" x14ac:dyDescent="0.3">
      <c r="B6" s="74"/>
      <c r="C6" s="74"/>
      <c r="D6" s="74"/>
      <c r="E6" s="74"/>
      <c r="F6" s="74"/>
      <c r="G6" s="74"/>
    </row>
    <row r="7" spans="2:15" hidden="1" x14ac:dyDescent="0.25">
      <c r="B7" s="4" t="s">
        <v>2</v>
      </c>
      <c r="C7" s="4"/>
      <c r="D7" s="4" t="s">
        <v>3</v>
      </c>
      <c r="E7" s="4"/>
      <c r="F7" s="5"/>
      <c r="G7" s="5" t="e">
        <f>G8+#REF!+#REF!+#REF!</f>
        <v>#VALUE!</v>
      </c>
      <c r="I7" s="6"/>
    </row>
    <row r="8" spans="2:15" x14ac:dyDescent="0.25">
      <c r="B8" s="7">
        <v>1</v>
      </c>
      <c r="C8" s="8"/>
      <c r="D8" s="8" t="s">
        <v>4</v>
      </c>
      <c r="E8" s="7" t="s">
        <v>5</v>
      </c>
      <c r="F8" s="9" t="s">
        <v>6</v>
      </c>
      <c r="G8" s="9" t="s">
        <v>7</v>
      </c>
      <c r="I8" s="6"/>
    </row>
    <row r="9" spans="2:15" x14ac:dyDescent="0.25">
      <c r="B9" s="10" t="s">
        <v>8</v>
      </c>
      <c r="C9" s="11" t="s">
        <v>9</v>
      </c>
      <c r="D9" s="12" t="s">
        <v>10</v>
      </c>
      <c r="E9" s="13">
        <v>5078</v>
      </c>
      <c r="F9" s="14">
        <v>0.72</v>
      </c>
      <c r="G9" s="14">
        <f t="shared" ref="G9:G16" si="0">E9*F9</f>
        <v>3656.16</v>
      </c>
      <c r="I9" s="6"/>
    </row>
    <row r="10" spans="2:15" x14ac:dyDescent="0.25">
      <c r="B10" s="10" t="s">
        <v>11</v>
      </c>
      <c r="C10" s="11" t="s">
        <v>12</v>
      </c>
      <c r="D10" s="12" t="s">
        <v>13</v>
      </c>
      <c r="E10" s="13">
        <v>5323</v>
      </c>
      <c r="F10" s="14">
        <v>1.56</v>
      </c>
      <c r="G10" s="14">
        <f t="shared" si="0"/>
        <v>8303.880000000001</v>
      </c>
      <c r="I10" s="6">
        <v>54</v>
      </c>
      <c r="O10" s="15"/>
    </row>
    <row r="11" spans="2:15" x14ac:dyDescent="0.25">
      <c r="B11" s="10" t="s">
        <v>14</v>
      </c>
      <c r="C11" s="11" t="s">
        <v>12</v>
      </c>
      <c r="D11" s="12" t="s">
        <v>15</v>
      </c>
      <c r="E11" s="13">
        <v>5284</v>
      </c>
      <c r="F11" s="14">
        <v>3.09</v>
      </c>
      <c r="G11" s="14">
        <f t="shared" si="0"/>
        <v>16327.56</v>
      </c>
      <c r="I11" s="6">
        <v>58</v>
      </c>
    </row>
    <row r="12" spans="2:15" ht="15.75" x14ac:dyDescent="0.25">
      <c r="B12" s="16" t="s">
        <v>16</v>
      </c>
      <c r="C12" s="17" t="s">
        <v>17</v>
      </c>
      <c r="D12" s="11" t="s">
        <v>18</v>
      </c>
      <c r="E12" s="11">
        <v>613.20000000000005</v>
      </c>
      <c r="F12" s="14">
        <v>16.53</v>
      </c>
      <c r="G12" s="14">
        <f t="shared" si="0"/>
        <v>10136.196000000002</v>
      </c>
      <c r="I12" s="6"/>
    </row>
    <row r="13" spans="2:15" x14ac:dyDescent="0.25">
      <c r="B13" s="16" t="s">
        <v>19</v>
      </c>
      <c r="C13" s="18" t="s">
        <v>20</v>
      </c>
      <c r="D13" s="18" t="s">
        <v>21</v>
      </c>
      <c r="E13" s="19">
        <v>10</v>
      </c>
      <c r="F13" s="20">
        <v>88.39</v>
      </c>
      <c r="G13" s="14">
        <f t="shared" si="0"/>
        <v>883.9</v>
      </c>
      <c r="I13" s="6"/>
    </row>
    <row r="14" spans="2:15" ht="15.75" x14ac:dyDescent="0.25">
      <c r="B14" s="16" t="s">
        <v>22</v>
      </c>
      <c r="C14" s="11" t="s">
        <v>17</v>
      </c>
      <c r="D14" s="11" t="s">
        <v>23</v>
      </c>
      <c r="E14" s="11">
        <v>20.8</v>
      </c>
      <c r="F14" s="14">
        <v>34.92</v>
      </c>
      <c r="G14" s="14">
        <f t="shared" si="0"/>
        <v>726.33600000000001</v>
      </c>
      <c r="I14" s="6"/>
    </row>
    <row r="15" spans="2:15" x14ac:dyDescent="0.25">
      <c r="B15" s="16" t="s">
        <v>24</v>
      </c>
      <c r="C15" s="11" t="s">
        <v>20</v>
      </c>
      <c r="D15" s="21" t="s">
        <v>25</v>
      </c>
      <c r="E15" s="21">
        <v>22</v>
      </c>
      <c r="F15" s="22">
        <v>42.51</v>
      </c>
      <c r="G15" s="14">
        <f t="shared" si="0"/>
        <v>935.21999999999991</v>
      </c>
    </row>
    <row r="16" spans="2:15" x14ac:dyDescent="0.25">
      <c r="B16" s="16" t="s">
        <v>26</v>
      </c>
      <c r="C16" s="11" t="s">
        <v>20</v>
      </c>
      <c r="D16" s="21" t="s">
        <v>27</v>
      </c>
      <c r="E16" s="21">
        <v>1</v>
      </c>
      <c r="F16" s="22">
        <v>500</v>
      </c>
      <c r="G16" s="14">
        <f t="shared" si="0"/>
        <v>500</v>
      </c>
    </row>
    <row r="17" spans="2:13" x14ac:dyDescent="0.25">
      <c r="B17" s="23"/>
      <c r="C17" s="24"/>
      <c r="D17" s="25"/>
      <c r="E17" s="26"/>
      <c r="F17" s="27" t="s">
        <v>28</v>
      </c>
      <c r="G17" s="28">
        <f>SUM(G9:G16)</f>
        <v>41469.252000000008</v>
      </c>
    </row>
    <row r="18" spans="2:13" x14ac:dyDescent="0.25">
      <c r="B18" s="23"/>
      <c r="C18" s="24"/>
      <c r="D18" s="25"/>
      <c r="E18" s="25"/>
      <c r="F18" s="29"/>
      <c r="G18" s="30"/>
    </row>
    <row r="19" spans="2:13" x14ac:dyDescent="0.25">
      <c r="B19" s="31"/>
      <c r="C19" s="32"/>
      <c r="D19" s="33" t="s">
        <v>29</v>
      </c>
      <c r="F19" s="34">
        <f>G17</f>
        <v>41469.252000000008</v>
      </c>
      <c r="G19" s="34">
        <f>F19*0.02</f>
        <v>829.38504000000012</v>
      </c>
    </row>
    <row r="20" spans="2:13" x14ac:dyDescent="0.25">
      <c r="B20" s="31"/>
      <c r="C20" s="32"/>
      <c r="D20" s="33" t="s">
        <v>30</v>
      </c>
      <c r="F20" s="34">
        <f>G17</f>
        <v>41469.252000000008</v>
      </c>
      <c r="G20" s="34">
        <f>F20*0.1</f>
        <v>4146.9252000000006</v>
      </c>
    </row>
    <row r="21" spans="2:13" x14ac:dyDescent="0.25">
      <c r="B21" s="31"/>
      <c r="C21" s="32"/>
      <c r="D21" s="33" t="s">
        <v>31</v>
      </c>
      <c r="F21" s="34">
        <f>G17</f>
        <v>41469.252000000008</v>
      </c>
      <c r="G21" s="34">
        <f>F21*0.06</f>
        <v>2488.1551200000004</v>
      </c>
      <c r="I21" s="35"/>
    </row>
    <row r="22" spans="2:13" x14ac:dyDescent="0.25">
      <c r="B22" s="36" t="s">
        <v>32</v>
      </c>
      <c r="C22" s="37"/>
      <c r="E22" s="38"/>
      <c r="F22" s="39" t="s">
        <v>33</v>
      </c>
      <c r="G22" s="40">
        <f>G17+G19+G20+G21</f>
        <v>48933.71736000001</v>
      </c>
      <c r="I22" s="35"/>
      <c r="M22" s="41"/>
    </row>
    <row r="23" spans="2:13" x14ac:dyDescent="0.25">
      <c r="B23" s="42"/>
      <c r="C23" s="24"/>
      <c r="D23" s="43" t="s">
        <v>34</v>
      </c>
      <c r="F23" s="30">
        <f>G22</f>
        <v>48933.71736000001</v>
      </c>
      <c r="G23" s="30">
        <f>F23*0.21</f>
        <v>10276.080645600001</v>
      </c>
      <c r="I23" s="35"/>
    </row>
    <row r="24" spans="2:13" x14ac:dyDescent="0.25">
      <c r="B24" s="36" t="s">
        <v>35</v>
      </c>
      <c r="C24" s="37"/>
      <c r="E24" s="44"/>
      <c r="F24" s="39" t="s">
        <v>36</v>
      </c>
      <c r="G24" s="40">
        <f>G22+G23</f>
        <v>59209.798005600009</v>
      </c>
      <c r="I24" s="35"/>
      <c r="M24" s="41"/>
    </row>
    <row r="25" spans="2:13" x14ac:dyDescent="0.25">
      <c r="B25" s="1"/>
      <c r="I25" s="35"/>
    </row>
    <row r="26" spans="2:13" x14ac:dyDescent="0.25">
      <c r="I26" s="45"/>
    </row>
    <row r="27" spans="2:13" x14ac:dyDescent="0.25">
      <c r="D27" s="46"/>
      <c r="E27" s="47"/>
      <c r="F27" s="45"/>
      <c r="G27" s="47"/>
    </row>
    <row r="28" spans="2:13" x14ac:dyDescent="0.25">
      <c r="D28" s="46"/>
      <c r="E28" s="47"/>
      <c r="F28" s="45"/>
      <c r="G28" s="47"/>
    </row>
    <row r="29" spans="2:13" x14ac:dyDescent="0.25">
      <c r="D29" s="46"/>
      <c r="E29" s="48"/>
      <c r="F29" s="48"/>
      <c r="G29" s="48"/>
    </row>
    <row r="30" spans="2:13" x14ac:dyDescent="0.25">
      <c r="D30" s="46"/>
      <c r="E30" s="48"/>
      <c r="F30" s="48"/>
      <c r="G30" s="48"/>
    </row>
  </sheetData>
  <mergeCells count="3">
    <mergeCell ref="D3:F4"/>
    <mergeCell ref="D5:F5"/>
    <mergeCell ref="B6:G6"/>
  </mergeCells>
  <pageMargins left="0.7" right="0.7" top="0.75" bottom="0.75" header="0.3" footer="0.3"/>
  <pageSetup paperSize="9" scale="67" fitToHeight="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L54"/>
  <sheetViews>
    <sheetView tabSelected="1" topLeftCell="A10" zoomScale="85" zoomScaleNormal="85" workbookViewId="0">
      <selection activeCell="O40" sqref="O40"/>
    </sheetView>
  </sheetViews>
  <sheetFormatPr baseColWidth="10" defaultRowHeight="15" x14ac:dyDescent="0.25"/>
  <cols>
    <col min="1" max="1" width="7.7109375" bestFit="1" customWidth="1"/>
    <col min="2" max="2" width="3.5703125" style="15" bestFit="1" customWidth="1"/>
    <col min="3" max="3" width="55.7109375" customWidth="1"/>
    <col min="4" max="6" width="15.140625" customWidth="1"/>
    <col min="7" max="10" width="0" hidden="1" customWidth="1"/>
    <col min="12" max="12" width="12.140625" bestFit="1" customWidth="1"/>
  </cols>
  <sheetData>
    <row r="1" spans="1:8" x14ac:dyDescent="0.25">
      <c r="A1" s="1"/>
    </row>
    <row r="2" spans="1:8" ht="8.4499999999999993" customHeight="1" x14ac:dyDescent="0.25">
      <c r="A2" s="1"/>
    </row>
    <row r="3" spans="1:8" ht="18.75" x14ac:dyDescent="0.3">
      <c r="A3" s="74" t="s">
        <v>37</v>
      </c>
      <c r="B3" s="74"/>
      <c r="C3" s="74"/>
      <c r="D3" s="74"/>
      <c r="E3" s="74"/>
      <c r="F3" s="74"/>
    </row>
    <row r="4" spans="1:8" ht="18.75" x14ac:dyDescent="0.3">
      <c r="A4" s="74" t="s">
        <v>38</v>
      </c>
      <c r="B4" s="74"/>
      <c r="C4" s="74"/>
      <c r="D4" s="74"/>
      <c r="E4" s="74"/>
      <c r="F4" s="74"/>
    </row>
    <row r="5" spans="1:8" ht="18.75" x14ac:dyDescent="0.3">
      <c r="A5" s="3"/>
      <c r="B5" s="3"/>
      <c r="C5" s="3"/>
      <c r="D5" s="3"/>
      <c r="E5" s="3"/>
      <c r="F5" s="3"/>
    </row>
    <row r="6" spans="1:8" ht="4.9000000000000004" customHeight="1" x14ac:dyDescent="0.3">
      <c r="A6" s="3"/>
      <c r="B6" s="3"/>
      <c r="C6" s="3"/>
      <c r="D6" s="3"/>
      <c r="E6" s="3"/>
      <c r="F6" s="3"/>
    </row>
    <row r="7" spans="1:8" x14ac:dyDescent="0.25">
      <c r="A7" s="49" t="s">
        <v>39</v>
      </c>
      <c r="B7" s="50" t="s">
        <v>40</v>
      </c>
      <c r="C7" s="4" t="s">
        <v>41</v>
      </c>
      <c r="D7" s="4" t="s">
        <v>42</v>
      </c>
      <c r="E7" s="51" t="s">
        <v>43</v>
      </c>
      <c r="F7" s="51" t="s">
        <v>7</v>
      </c>
      <c r="H7" s="6" t="s">
        <v>44</v>
      </c>
    </row>
    <row r="8" spans="1:8" hidden="1" x14ac:dyDescent="0.25">
      <c r="A8" s="4" t="s">
        <v>2</v>
      </c>
      <c r="B8" s="50"/>
      <c r="C8" s="4" t="s">
        <v>3</v>
      </c>
      <c r="D8" s="4"/>
      <c r="E8" s="5"/>
      <c r="F8" s="5" t="e">
        <f>F9+F21+#REF!+#REF!</f>
        <v>#VALUE!</v>
      </c>
      <c r="H8" s="6"/>
    </row>
    <row r="9" spans="1:8" x14ac:dyDescent="0.25">
      <c r="A9" s="7">
        <v>1</v>
      </c>
      <c r="B9" s="7"/>
      <c r="C9" s="8" t="s">
        <v>45</v>
      </c>
      <c r="D9" s="7" t="s">
        <v>46</v>
      </c>
      <c r="E9" s="7" t="s">
        <v>6</v>
      </c>
      <c r="F9" s="7" t="s">
        <v>7</v>
      </c>
      <c r="H9" s="6"/>
    </row>
    <row r="10" spans="1:8" x14ac:dyDescent="0.25">
      <c r="A10" s="16" t="s">
        <v>47</v>
      </c>
      <c r="B10" s="16" t="s">
        <v>20</v>
      </c>
      <c r="C10" s="11" t="s">
        <v>48</v>
      </c>
      <c r="D10" s="11">
        <v>1</v>
      </c>
      <c r="E10" s="14">
        <v>2825.73</v>
      </c>
      <c r="F10" s="14">
        <f>D10*E10</f>
        <v>2825.73</v>
      </c>
      <c r="H10" s="6">
        <v>54</v>
      </c>
    </row>
    <row r="11" spans="1:8" x14ac:dyDescent="0.25">
      <c r="A11" s="16" t="s">
        <v>49</v>
      </c>
      <c r="B11" s="16" t="s">
        <v>20</v>
      </c>
      <c r="C11" s="11" t="s">
        <v>50</v>
      </c>
      <c r="D11" s="11">
        <v>8</v>
      </c>
      <c r="E11" s="14">
        <v>569.11</v>
      </c>
      <c r="F11" s="14">
        <f t="shared" ref="F11:F19" si="0">D11*E11</f>
        <v>4552.88</v>
      </c>
      <c r="H11" s="6">
        <v>58</v>
      </c>
    </row>
    <row r="12" spans="1:8" x14ac:dyDescent="0.25">
      <c r="A12" s="16" t="s">
        <v>51</v>
      </c>
      <c r="B12" s="16" t="s">
        <v>20</v>
      </c>
      <c r="C12" s="11" t="s">
        <v>52</v>
      </c>
      <c r="D12" s="11">
        <v>198</v>
      </c>
      <c r="E12" s="14">
        <v>50.46</v>
      </c>
      <c r="F12" s="14">
        <f t="shared" si="0"/>
        <v>9991.08</v>
      </c>
      <c r="H12" s="6"/>
    </row>
    <row r="13" spans="1:8" x14ac:dyDescent="0.25">
      <c r="A13" s="16" t="s">
        <v>53</v>
      </c>
      <c r="B13" s="16" t="s">
        <v>20</v>
      </c>
      <c r="C13" s="11" t="s">
        <v>54</v>
      </c>
      <c r="D13" s="11">
        <v>3</v>
      </c>
      <c r="E13" s="14">
        <v>176.27</v>
      </c>
      <c r="F13" s="14">
        <f t="shared" si="0"/>
        <v>528.81000000000006</v>
      </c>
      <c r="H13" s="6"/>
    </row>
    <row r="14" spans="1:8" x14ac:dyDescent="0.25">
      <c r="A14" s="16" t="s">
        <v>55</v>
      </c>
      <c r="B14" s="16" t="s">
        <v>20</v>
      </c>
      <c r="C14" s="11" t="s">
        <v>56</v>
      </c>
      <c r="D14" s="11">
        <v>5</v>
      </c>
      <c r="E14" s="14">
        <v>286.58</v>
      </c>
      <c r="F14" s="14">
        <f t="shared" si="0"/>
        <v>1432.8999999999999</v>
      </c>
      <c r="H14" s="6"/>
    </row>
    <row r="15" spans="1:8" x14ac:dyDescent="0.25">
      <c r="A15" s="16" t="s">
        <v>57</v>
      </c>
      <c r="B15" s="16" t="s">
        <v>20</v>
      </c>
      <c r="C15" s="11" t="s">
        <v>58</v>
      </c>
      <c r="D15" s="11">
        <v>6</v>
      </c>
      <c r="E15" s="14">
        <v>14.44</v>
      </c>
      <c r="F15" s="14">
        <f t="shared" si="0"/>
        <v>86.64</v>
      </c>
      <c r="H15" s="6"/>
    </row>
    <row r="16" spans="1:8" x14ac:dyDescent="0.25">
      <c r="A16" s="16" t="s">
        <v>59</v>
      </c>
      <c r="B16" s="16" t="s">
        <v>20</v>
      </c>
      <c r="C16" s="11" t="s">
        <v>60</v>
      </c>
      <c r="D16" s="11">
        <v>8</v>
      </c>
      <c r="E16" s="14">
        <v>57.28</v>
      </c>
      <c r="F16" s="14">
        <f t="shared" si="0"/>
        <v>458.24</v>
      </c>
      <c r="H16" s="6"/>
    </row>
    <row r="17" spans="1:8" x14ac:dyDescent="0.25">
      <c r="A17" s="16" t="s">
        <v>61</v>
      </c>
      <c r="B17" s="16" t="s">
        <v>20</v>
      </c>
      <c r="C17" s="11" t="s">
        <v>62</v>
      </c>
      <c r="D17" s="11">
        <v>3</v>
      </c>
      <c r="E17" s="14">
        <v>22.11</v>
      </c>
      <c r="F17" s="14">
        <f t="shared" si="0"/>
        <v>66.33</v>
      </c>
      <c r="H17" s="6"/>
    </row>
    <row r="18" spans="1:8" x14ac:dyDescent="0.25">
      <c r="A18" s="16" t="s">
        <v>63</v>
      </c>
      <c r="B18" s="16" t="s">
        <v>20</v>
      </c>
      <c r="C18" s="11" t="s">
        <v>64</v>
      </c>
      <c r="D18" s="11">
        <v>1</v>
      </c>
      <c r="E18" s="14">
        <v>814.35</v>
      </c>
      <c r="F18" s="14">
        <f t="shared" si="0"/>
        <v>814.35</v>
      </c>
      <c r="H18" s="6"/>
    </row>
    <row r="19" spans="1:8" x14ac:dyDescent="0.25">
      <c r="A19" s="16" t="s">
        <v>24</v>
      </c>
      <c r="B19" s="16" t="s">
        <v>20</v>
      </c>
      <c r="C19" s="11" t="s">
        <v>65</v>
      </c>
      <c r="D19" s="11">
        <v>1</v>
      </c>
      <c r="E19" s="14">
        <v>211.59</v>
      </c>
      <c r="F19" s="14">
        <f t="shared" si="0"/>
        <v>211.59</v>
      </c>
      <c r="H19" s="6"/>
    </row>
    <row r="20" spans="1:8" x14ac:dyDescent="0.25">
      <c r="A20" s="16"/>
      <c r="B20" s="16"/>
      <c r="C20" s="11"/>
      <c r="D20" s="11"/>
      <c r="E20" s="52" t="s">
        <v>66</v>
      </c>
      <c r="F20" s="14">
        <f>SUM(F10:F19)</f>
        <v>20968.550000000007</v>
      </c>
      <c r="H20" s="53">
        <v>50</v>
      </c>
    </row>
    <row r="21" spans="1:8" x14ac:dyDescent="0.25">
      <c r="A21" s="7">
        <v>2</v>
      </c>
      <c r="B21" s="7"/>
      <c r="C21" s="8" t="s">
        <v>67</v>
      </c>
      <c r="D21" s="8"/>
      <c r="E21" s="54"/>
      <c r="F21" s="54"/>
      <c r="H21" s="53"/>
    </row>
    <row r="22" spans="1:8" x14ac:dyDescent="0.25">
      <c r="A22" s="16" t="s">
        <v>68</v>
      </c>
      <c r="B22" s="55" t="s">
        <v>12</v>
      </c>
      <c r="C22" s="56" t="s">
        <v>69</v>
      </c>
      <c r="D22" s="56">
        <v>7070</v>
      </c>
      <c r="E22" s="57">
        <v>0.49</v>
      </c>
      <c r="F22" s="57">
        <f>D22*E22</f>
        <v>3464.2999999999997</v>
      </c>
      <c r="H22" s="53">
        <v>100</v>
      </c>
    </row>
    <row r="23" spans="1:8" x14ac:dyDescent="0.25">
      <c r="A23" s="16" t="s">
        <v>70</v>
      </c>
      <c r="B23" s="16" t="s">
        <v>20</v>
      </c>
      <c r="C23" s="11" t="s">
        <v>71</v>
      </c>
      <c r="D23" s="56">
        <v>11</v>
      </c>
      <c r="E23" s="57">
        <v>145.78</v>
      </c>
      <c r="F23" s="57">
        <f>D23*E23</f>
        <v>1603.58</v>
      </c>
      <c r="H23" s="53">
        <v>2</v>
      </c>
    </row>
    <row r="24" spans="1:8" x14ac:dyDescent="0.25">
      <c r="A24" s="16" t="s">
        <v>72</v>
      </c>
      <c r="B24" s="16" t="s">
        <v>20</v>
      </c>
      <c r="C24" s="11" t="s">
        <v>73</v>
      </c>
      <c r="D24" s="11">
        <v>2</v>
      </c>
      <c r="E24" s="14">
        <v>280.45</v>
      </c>
      <c r="F24" s="14">
        <f t="shared" ref="F24:F26" si="1">D24*E24</f>
        <v>560.9</v>
      </c>
      <c r="H24" s="53">
        <v>1</v>
      </c>
    </row>
    <row r="25" spans="1:8" x14ac:dyDescent="0.25">
      <c r="A25" s="16" t="s">
        <v>74</v>
      </c>
      <c r="B25" s="16" t="s">
        <v>20</v>
      </c>
      <c r="C25" s="11" t="s">
        <v>75</v>
      </c>
      <c r="D25" s="11">
        <v>20</v>
      </c>
      <c r="E25" s="14">
        <v>155.44999999999999</v>
      </c>
      <c r="F25" s="14">
        <f t="shared" si="1"/>
        <v>3109</v>
      </c>
      <c r="H25" s="58"/>
    </row>
    <row r="26" spans="1:8" x14ac:dyDescent="0.25">
      <c r="A26" s="16" t="s">
        <v>76</v>
      </c>
      <c r="B26" s="16" t="s">
        <v>12</v>
      </c>
      <c r="C26" s="11" t="s">
        <v>77</v>
      </c>
      <c r="D26" s="11">
        <v>300</v>
      </c>
      <c r="E26" s="14">
        <v>1.92</v>
      </c>
      <c r="F26" s="14">
        <f t="shared" si="1"/>
        <v>576</v>
      </c>
      <c r="H26" s="58"/>
    </row>
    <row r="27" spans="1:8" x14ac:dyDescent="0.25">
      <c r="A27" s="16"/>
      <c r="B27" s="16"/>
      <c r="C27" s="11"/>
      <c r="D27" s="11"/>
      <c r="E27" s="52" t="s">
        <v>78</v>
      </c>
      <c r="F27" s="14">
        <f>SUM(F22:F26)</f>
        <v>9313.7799999999988</v>
      </c>
    </row>
    <row r="28" spans="1:8" x14ac:dyDescent="0.25">
      <c r="A28" s="7">
        <v>3</v>
      </c>
      <c r="B28" s="7"/>
      <c r="C28" s="8" t="s">
        <v>79</v>
      </c>
      <c r="D28" s="8"/>
      <c r="E28" s="54"/>
      <c r="F28" s="54"/>
      <c r="H28" s="53"/>
    </row>
    <row r="29" spans="1:8" ht="17.25" x14ac:dyDescent="0.25">
      <c r="A29" s="16" t="s">
        <v>80</v>
      </c>
      <c r="B29" s="16" t="s">
        <v>81</v>
      </c>
      <c r="C29" s="11" t="s">
        <v>82</v>
      </c>
      <c r="D29" s="56">
        <v>8</v>
      </c>
      <c r="E29" s="57">
        <v>93.2</v>
      </c>
      <c r="F29" s="57">
        <f>D29*E29</f>
        <v>745.6</v>
      </c>
      <c r="H29" s="53">
        <v>100</v>
      </c>
    </row>
    <row r="30" spans="1:8" x14ac:dyDescent="0.25">
      <c r="A30" s="59"/>
      <c r="B30" s="16"/>
      <c r="C30" s="11"/>
      <c r="D30" s="11"/>
      <c r="E30" s="52" t="s">
        <v>83</v>
      </c>
      <c r="F30" s="14">
        <f>F29</f>
        <v>745.6</v>
      </c>
      <c r="H30" s="53">
        <v>2</v>
      </c>
    </row>
    <row r="31" spans="1:8" x14ac:dyDescent="0.25">
      <c r="A31" s="7">
        <v>4</v>
      </c>
      <c r="B31" s="7"/>
      <c r="C31" s="8" t="s">
        <v>84</v>
      </c>
      <c r="D31" s="8"/>
      <c r="E31" s="54"/>
      <c r="F31" s="54"/>
      <c r="H31" s="53">
        <v>1</v>
      </c>
    </row>
    <row r="32" spans="1:8" x14ac:dyDescent="0.25">
      <c r="A32" s="16" t="s">
        <v>85</v>
      </c>
      <c r="B32" s="16" t="s">
        <v>86</v>
      </c>
      <c r="C32" s="11" t="s">
        <v>87</v>
      </c>
      <c r="D32" s="11">
        <v>34.5</v>
      </c>
      <c r="E32" s="14">
        <v>115.71</v>
      </c>
      <c r="F32" s="14">
        <f>D32*E32</f>
        <v>3991.9949999999999</v>
      </c>
      <c r="H32" s="58"/>
    </row>
    <row r="33" spans="1:12" x14ac:dyDescent="0.25">
      <c r="A33" s="16"/>
      <c r="B33" s="16"/>
      <c r="C33" s="11"/>
      <c r="D33" s="11"/>
      <c r="E33" s="52" t="s">
        <v>88</v>
      </c>
      <c r="F33" s="14">
        <f>F32</f>
        <v>3991.9949999999999</v>
      </c>
      <c r="H33" s="58"/>
    </row>
    <row r="34" spans="1:12" x14ac:dyDescent="0.25">
      <c r="A34" s="7">
        <v>5</v>
      </c>
      <c r="B34" s="7"/>
      <c r="C34" s="8" t="s">
        <v>89</v>
      </c>
      <c r="D34" s="8"/>
      <c r="E34" s="8"/>
      <c r="F34" s="8"/>
      <c r="H34" s="58"/>
    </row>
    <row r="35" spans="1:12" x14ac:dyDescent="0.25">
      <c r="A35" s="11"/>
      <c r="B35" s="16" t="s">
        <v>12</v>
      </c>
      <c r="C35" s="11" t="s">
        <v>90</v>
      </c>
      <c r="D35" s="11">
        <v>35</v>
      </c>
      <c r="E35" s="14">
        <v>8.6300000000000008</v>
      </c>
      <c r="F35" s="14">
        <f>D35*E35</f>
        <v>302.05</v>
      </c>
      <c r="H35" s="58"/>
    </row>
    <row r="36" spans="1:12" x14ac:dyDescent="0.25">
      <c r="A36" s="11"/>
      <c r="B36" s="16" t="s">
        <v>12</v>
      </c>
      <c r="C36" s="11" t="s">
        <v>91</v>
      </c>
      <c r="D36" s="11">
        <v>40</v>
      </c>
      <c r="E36" s="14">
        <v>3.02</v>
      </c>
      <c r="F36" s="14">
        <f>D36*E36</f>
        <v>120.8</v>
      </c>
    </row>
    <row r="37" spans="1:12" x14ac:dyDescent="0.25">
      <c r="A37" s="11"/>
      <c r="B37" s="16"/>
      <c r="C37" s="11"/>
      <c r="D37" s="11"/>
      <c r="E37" s="52" t="s">
        <v>92</v>
      </c>
      <c r="F37" s="14">
        <f>SUM(F35:F36)</f>
        <v>422.85</v>
      </c>
    </row>
    <row r="38" spans="1:12" x14ac:dyDescent="0.25">
      <c r="A38" s="7">
        <v>6</v>
      </c>
      <c r="B38" s="7"/>
      <c r="C38" s="8" t="s">
        <v>93</v>
      </c>
      <c r="D38" s="8"/>
      <c r="E38" s="8"/>
      <c r="F38" s="8"/>
    </row>
    <row r="39" spans="1:12" x14ac:dyDescent="0.25">
      <c r="A39" s="11"/>
      <c r="B39" s="16" t="s">
        <v>86</v>
      </c>
      <c r="C39" s="11" t="s">
        <v>94</v>
      </c>
      <c r="D39" s="11">
        <v>5</v>
      </c>
      <c r="E39" s="52">
        <v>71.03</v>
      </c>
      <c r="F39" s="14">
        <f>D39*E39</f>
        <v>355.15</v>
      </c>
    </row>
    <row r="40" spans="1:12" x14ac:dyDescent="0.25">
      <c r="A40" s="7">
        <v>7</v>
      </c>
      <c r="B40" s="7"/>
      <c r="C40" s="8" t="s">
        <v>95</v>
      </c>
      <c r="D40" s="8"/>
      <c r="E40" s="8"/>
      <c r="F40" s="60">
        <v>2000</v>
      </c>
    </row>
    <row r="41" spans="1:12" x14ac:dyDescent="0.25">
      <c r="A41" s="4"/>
      <c r="B41" s="50"/>
      <c r="C41" s="4"/>
      <c r="D41" s="4"/>
      <c r="E41" s="61"/>
      <c r="F41" s="61">
        <f>F20+F27+F30+F33+F37+F39+F40</f>
        <v>37797.925000000003</v>
      </c>
    </row>
    <row r="42" spans="1:12" x14ac:dyDescent="0.25">
      <c r="A42" s="37"/>
      <c r="B42" s="62"/>
      <c r="C42" s="37"/>
      <c r="D42" s="37"/>
      <c r="E42" s="63"/>
      <c r="F42" s="63"/>
    </row>
    <row r="43" spans="1:12" x14ac:dyDescent="0.25">
      <c r="A43" s="31"/>
      <c r="B43" s="64"/>
      <c r="C43" s="33" t="s">
        <v>29</v>
      </c>
      <c r="E43" s="34">
        <f>F41</f>
        <v>37797.925000000003</v>
      </c>
      <c r="F43" s="34">
        <f>E43*0.02</f>
        <v>755.95850000000007</v>
      </c>
    </row>
    <row r="44" spans="1:12" x14ac:dyDescent="0.25">
      <c r="A44" s="31"/>
      <c r="B44" s="64"/>
      <c r="C44" s="33" t="s">
        <v>96</v>
      </c>
      <c r="E44" s="34">
        <f>F41</f>
        <v>37797.925000000003</v>
      </c>
      <c r="F44" s="34">
        <f>E44*0.13</f>
        <v>4913.7302500000005</v>
      </c>
      <c r="H44" s="35"/>
    </row>
    <row r="45" spans="1:12" x14ac:dyDescent="0.25">
      <c r="A45" s="31"/>
      <c r="B45" s="64"/>
      <c r="C45" s="33" t="s">
        <v>31</v>
      </c>
      <c r="E45" s="34">
        <f>F41</f>
        <v>37797.925000000003</v>
      </c>
      <c r="F45" s="34">
        <f>E45*0.06</f>
        <v>2267.8755000000001</v>
      </c>
      <c r="H45" s="35"/>
    </row>
    <row r="46" spans="1:12" x14ac:dyDescent="0.25">
      <c r="A46" s="36" t="s">
        <v>32</v>
      </c>
      <c r="B46" s="62"/>
      <c r="C46" s="39" t="s">
        <v>33</v>
      </c>
      <c r="D46" s="38"/>
      <c r="E46" s="44"/>
      <c r="F46" s="40">
        <f>SUM(F41:F45)</f>
        <v>45735.489250000006</v>
      </c>
      <c r="H46" s="35"/>
      <c r="L46" s="41">
        <f>'[1]PISTA GALDUROZ (FASE 1)'!G22+'BARRERAS CANADIENSES varios PFN'!F46</f>
        <v>94669.206610000023</v>
      </c>
    </row>
    <row r="47" spans="1:12" x14ac:dyDescent="0.25">
      <c r="A47" s="42"/>
      <c r="B47" s="23"/>
      <c r="C47" s="43" t="s">
        <v>34</v>
      </c>
      <c r="E47" s="30">
        <f>F46</f>
        <v>45735.489250000006</v>
      </c>
      <c r="F47" s="30">
        <f>E47*0.21</f>
        <v>9604.4527425000015</v>
      </c>
      <c r="H47" s="35"/>
      <c r="L47" s="41"/>
    </row>
    <row r="48" spans="1:12" x14ac:dyDescent="0.25">
      <c r="A48" s="36" t="s">
        <v>35</v>
      </c>
      <c r="B48" s="62"/>
      <c r="C48" s="65" t="s">
        <v>36</v>
      </c>
      <c r="D48" s="37"/>
      <c r="E48" s="66"/>
      <c r="F48" s="63">
        <f>F46+F47</f>
        <v>55339.941992500011</v>
      </c>
      <c r="H48" s="35"/>
    </row>
    <row r="49" spans="1:8" x14ac:dyDescent="0.25">
      <c r="A49" s="1"/>
      <c r="H49" s="45"/>
    </row>
    <row r="50" spans="1:8" x14ac:dyDescent="0.25">
      <c r="C50" s="46"/>
      <c r="D50" s="47"/>
      <c r="E50" s="35"/>
      <c r="F50" s="35"/>
    </row>
    <row r="51" spans="1:8" x14ac:dyDescent="0.25">
      <c r="C51" s="46"/>
      <c r="D51" s="47"/>
      <c r="E51" s="45"/>
      <c r="F51" s="47"/>
    </row>
    <row r="52" spans="1:8" x14ac:dyDescent="0.25">
      <c r="C52" s="46"/>
      <c r="D52" s="47"/>
      <c r="E52" s="45"/>
      <c r="F52" s="47"/>
    </row>
    <row r="53" spans="1:8" x14ac:dyDescent="0.25">
      <c r="C53" s="46"/>
      <c r="D53" s="48"/>
      <c r="E53" s="48"/>
      <c r="F53" s="48"/>
    </row>
    <row r="54" spans="1:8" x14ac:dyDescent="0.25">
      <c r="C54" s="46"/>
      <c r="D54" s="48"/>
      <c r="E54" s="48"/>
      <c r="F54" s="48"/>
    </row>
  </sheetData>
  <mergeCells count="2">
    <mergeCell ref="A3:F3"/>
    <mergeCell ref="A4:F4"/>
  </mergeCells>
  <pageMargins left="0.7" right="0.7" top="0.75" bottom="0.75" header="0.3" footer="0.3"/>
  <pageSetup paperSize="9" scale="78" fitToHeight="0"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9AAEA0B8776E4782DC4A9FF61CBE75" ma:contentTypeVersion="17" ma:contentTypeDescription="Crear nuevo documento." ma:contentTypeScope="" ma:versionID="2b3f18fd0f1e6dc305806323cf15466c">
  <xsd:schema xmlns:xsd="http://www.w3.org/2001/XMLSchema" xmlns:xs="http://www.w3.org/2001/XMLSchema" xmlns:p="http://schemas.microsoft.com/office/2006/metadata/properties" xmlns:ns2="a4be77a6-8358-4ebf-83e0-79ec36758bb5" xmlns:ns3="62ef06c8-8995-4227-80f5-35e373c2d721" targetNamespace="http://schemas.microsoft.com/office/2006/metadata/properties" ma:root="true" ma:fieldsID="4ba61db6a1d0e5e64130a2eb5dd7247d" ns2:_="" ns3:_="">
    <xsd:import namespace="a4be77a6-8358-4ebf-83e0-79ec36758bb5"/>
    <xsd:import namespace="62ef06c8-8995-4227-80f5-35e373c2d721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lcf76f155ced4ddcb4097134ff3c332f" minOccurs="0"/>
                <xsd:element ref="ns3:TaxCatchAll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2:MediaServiceOCR" minOccurs="0"/>
                <xsd:element ref="ns2:MediaServiceLocation" minOccurs="0"/>
                <xsd:element ref="ns2:MediaLengthInSeconds" minOccurs="0"/>
                <xsd:element ref="ns2:Compartido_x0020_con" minOccurs="0"/>
                <xsd:element ref="ns3:SharedWithUsers" minOccurs="0"/>
                <xsd:element ref="ns3:SharedWithDetails" minOccurs="0"/>
                <xsd:element ref="ns2:_Flow_SignoffStatus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4be77a6-8358-4ebf-83e0-79ec36758bb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lcf76f155ced4ddcb4097134ff3c332f" ma:index="12" nillable="true" ma:taxonomy="true" ma:internalName="lcf76f155ced4ddcb4097134ff3c332f" ma:taxonomyFieldName="MediaServiceImageTags" ma:displayName="Etiquetas de imagen" ma:readOnly="false" ma:fieldId="{5cf76f15-5ced-4ddc-b409-7134ff3c332f}" ma:taxonomyMulti="true" ma:sspId="be81a14c-cf5a-48da-8d12-f0b292d6fd08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6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7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Location" ma:index="18" nillable="true" ma:displayName="Location" ma:description="" ma:indexed="true" ma:internalName="MediaServiceLocation" ma:readOnly="true">
      <xsd:simpleType>
        <xsd:restriction base="dms:Text"/>
      </xsd:simple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Compartido_x0020_con" ma:index="20" nillable="true" ma:displayName="Compartido con" ma:list="UserInfo" ma:SharePointGroup="0" ma:internalName="Compartido_x0020_con" ma:showField="ImnName">
      <xsd:complexType>
        <xsd:complexContent>
          <xsd:extension base="dms:User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_Flow_SignoffStatus" ma:index="23" nillable="true" ma:displayName="Estado de aprobación" ma:internalName="Estado_x0020_de_x0020_aprobaci_x00f3_n">
      <xsd:simpleType>
        <xsd:restriction base="dms:Text"/>
      </xsd:simple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62ef06c8-8995-4227-80f5-35e373c2d721" elementFormDefault="qualified">
    <xsd:import namespace="http://schemas.microsoft.com/office/2006/documentManagement/types"/>
    <xsd:import namespace="http://schemas.microsoft.com/office/infopath/2007/PartnerControls"/>
    <xsd:element name="TaxCatchAll" ma:index="13" nillable="true" ma:displayName="Taxonomy Catch All Column" ma:hidden="true" ma:list="{88016aa0-9c0b-4087-a12f-79ebc311c778}" ma:internalName="TaxCatchAll" ma:showField="CatchAllData" ma:web="62ef06c8-8995-4227-80f5-35e373c2d721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21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2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89EAA518-E732-45CB-BF7E-1EB6BCFE644B}"/>
</file>

<file path=customXml/itemProps2.xml><?xml version="1.0" encoding="utf-8"?>
<ds:datastoreItem xmlns:ds="http://schemas.openxmlformats.org/officeDocument/2006/customXml" ds:itemID="{BFB4BE35-C780-4C4D-8427-B2CBD5109715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PISTA GALDUROZ (FASE 1)</vt:lpstr>
      <vt:lpstr>BARRERAS CANADIENSES varios PFN</vt:lpstr>
    </vt:vector>
  </TitlesOfParts>
  <Company>Gobierno de Navarra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D631886</dc:creator>
  <cp:lastModifiedBy>D631886</cp:lastModifiedBy>
  <dcterms:created xsi:type="dcterms:W3CDTF">2024-02-20T11:16:34Z</dcterms:created>
  <dcterms:modified xsi:type="dcterms:W3CDTF">2024-02-26T08:12:12Z</dcterms:modified>
</cp:coreProperties>
</file>