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4 Licitaciones y contratos\Licitaciones\2023\Fotovoltaica Villava\"/>
    </mc:Choice>
  </mc:AlternateContent>
  <bookViews>
    <workbookView xWindow="0" yWindow="0" windowWidth="28800" windowHeight="11550"/>
  </bookViews>
  <sheets>
    <sheet name="OFERT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4" i="1" l="1"/>
  <c r="D36" i="1" s="1"/>
  <c r="D33" i="1"/>
  <c r="D35" i="1" s="1"/>
  <c r="F32" i="1"/>
  <c r="F31" i="1" s="1"/>
  <c r="F29" i="1"/>
  <c r="F28" i="1" s="1"/>
  <c r="F27" i="1"/>
  <c r="F26" i="1" s="1"/>
  <c r="F24" i="1"/>
  <c r="F23" i="1" s="1"/>
  <c r="F21" i="1"/>
  <c r="F20" i="1" s="1"/>
  <c r="F18" i="1"/>
  <c r="F17" i="1" s="1"/>
  <c r="F15" i="1"/>
  <c r="F14" i="1" s="1"/>
  <c r="F13" i="1"/>
  <c r="F12" i="1"/>
  <c r="F11" i="1"/>
  <c r="F10" i="1" s="1"/>
  <c r="F9" i="1"/>
  <c r="F8" i="1" s="1"/>
  <c r="F7" i="1"/>
  <c r="F6" i="1"/>
  <c r="F5" i="1" s="1"/>
  <c r="F33" i="1" l="1"/>
  <c r="F35" i="1" l="1"/>
  <c r="F34" i="1"/>
  <c r="F36" i="1" s="1"/>
</calcChain>
</file>

<file path=xl/sharedStrings.xml><?xml version="1.0" encoding="utf-8"?>
<sst xmlns="http://schemas.openxmlformats.org/spreadsheetml/2006/main" count="56" uniqueCount="45">
  <si>
    <t>OFERTA LICITACIÓN SISTEMA SOLAR FOTOVOLTAICO SEDE INTIA E IMPERMEABILIZACIÓN</t>
  </si>
  <si>
    <t>A RELLENAR POR EL LICITADOR</t>
  </si>
  <si>
    <t>UNIDADES DE OBRA</t>
  </si>
  <si>
    <t>Unidad</t>
  </si>
  <si>
    <r>
      <t>Nº Unidades</t>
    </r>
    <r>
      <rPr>
        <b/>
        <sz val="11"/>
        <color rgb="FF000000"/>
        <rFont val="Calibri"/>
        <family val="2"/>
        <scheme val="minor"/>
      </rPr>
      <t xml:space="preserve"> </t>
    </r>
  </si>
  <si>
    <r>
      <t xml:space="preserve">INTIA Coste </t>
    </r>
    <r>
      <rPr>
        <b/>
        <sz val="11"/>
        <color rgb="FF000000"/>
        <rFont val="Calibri"/>
        <family val="2"/>
        <scheme val="minor"/>
      </rPr>
      <t xml:space="preserve"> Total (€)</t>
    </r>
  </si>
  <si>
    <t>Precio unitario ofertado (€)</t>
  </si>
  <si>
    <r>
      <t>Licitador  coste t</t>
    </r>
    <r>
      <rPr>
        <b/>
        <sz val="11"/>
        <color rgb="FF000000"/>
        <rFont val="Calibri"/>
        <family val="2"/>
        <scheme val="minor"/>
      </rPr>
      <t>otal (€)</t>
    </r>
  </si>
  <si>
    <t>INSTALACION FOTOVOLTAICA</t>
  </si>
  <si>
    <t>INVERSORES Y SISTEMA DE CONTROL Y MONITORIZACIÓN</t>
  </si>
  <si>
    <t>Suministro e instalación de inversor 100 kW según oferta presentada</t>
  </si>
  <si>
    <t>Ud.</t>
  </si>
  <si>
    <t>Sistema de control y monitorización de la instalación basado en servidor web según oferta presentada</t>
  </si>
  <si>
    <t>BAJA TENSIÓN, CUADRO ELÉCTRICO, CABLEADO Y CANALIZACIONES</t>
  </si>
  <si>
    <t>Conductores DC y AC y canalizaciones, protecciones BT, cuadro y conexión a la instalación existente según oferta presentada</t>
  </si>
  <si>
    <t>MODULOS FOTOVOLTAICOS</t>
  </si>
  <si>
    <r>
      <t xml:space="preserve">Módulo Fotovoltaico en cubierta según oferta presentada. 
</t>
    </r>
    <r>
      <rPr>
        <b/>
        <i/>
        <sz val="10"/>
        <color rgb="FFC00000"/>
        <rFont val="Calibri"/>
        <family val="2"/>
        <scheme val="minor"/>
      </rPr>
      <t>INDICAR Nº DE UNIDADES Y PRECIO</t>
    </r>
  </si>
  <si>
    <r>
      <t xml:space="preserve">Módulo Fotovoltaico en pérgola solar según oferta presentada. 
</t>
    </r>
    <r>
      <rPr>
        <b/>
        <i/>
        <sz val="10"/>
        <color rgb="FFC00000"/>
        <rFont val="Calibri"/>
        <family val="2"/>
        <scheme val="minor"/>
      </rPr>
      <t>INDICAR Nº DE UNIDADES Y PRECIO</t>
    </r>
  </si>
  <si>
    <r>
      <t xml:space="preserve">Estructura coplanar simple de aluminio para soporte de módulos según oferta presentada. 
</t>
    </r>
    <r>
      <rPr>
        <b/>
        <i/>
        <sz val="10"/>
        <color rgb="FFC00000"/>
        <rFont val="Calibri"/>
        <family val="2"/>
        <scheme val="minor"/>
      </rPr>
      <t>INDICAR Nº DE UNIDADES Y PRECIO</t>
    </r>
  </si>
  <si>
    <t>INGENIERIA Y LEGALIZACIÓN</t>
  </si>
  <si>
    <t>Proyecto, boletines y tramitaciones administrativas necesarias para la legalización y puesta en marcha de la instalación, incluso inspección OCA en baja tensión</t>
  </si>
  <si>
    <t>ESTRUCTURA Y MONTAJE PÉRGOLAS SOLARES</t>
  </si>
  <si>
    <t>PÉRGOLA O MARQUESINA SOLAR PARKING DE VEHÍCULOS</t>
  </si>
  <si>
    <r>
      <t xml:space="preserve">Suministro y colocación totalmente instalada incluso p.p. de canalización y control de calidad según oferta presentada.
</t>
    </r>
    <r>
      <rPr>
        <b/>
        <i/>
        <sz val="10"/>
        <color rgb="FFC00000"/>
        <rFont val="Calibri"/>
        <family val="2"/>
        <scheme val="minor"/>
      </rPr>
      <t>INDICAR Nº DE UNIDADES Y PRECIO</t>
    </r>
  </si>
  <si>
    <t>IMPERMEABILIZACION</t>
  </si>
  <si>
    <t>Impermeabilización propuesta</t>
  </si>
  <si>
    <t>Suministro y colocación según oferta presentada</t>
  </si>
  <si>
    <t>PA</t>
  </si>
  <si>
    <t>GESTIÓN DE RESIDUOS</t>
  </si>
  <si>
    <t>PARTIDA ALZADA DE GESTIÓN DE RESIDUOS</t>
  </si>
  <si>
    <t>Gestión de residuos, clasificación a pie de obra, carga y transporte a gestor autorizado</t>
  </si>
  <si>
    <t>SEGURIDAD Y SALUD</t>
  </si>
  <si>
    <t>MEDIDAS DE SEGURIDAD PARA TRABAJOS EN ALTURA</t>
  </si>
  <si>
    <t>Medidas de seguridad y prevención para trabajos en altura. Acceso a la cubierta. Instalación de andamios, vallas, líneas de vida u otras según plan de actividades presentado</t>
  </si>
  <si>
    <t>PARTIDA ALZADA SEGURIDAD Y SALUD</t>
  </si>
  <si>
    <t>Transportes y auxiliares, vallas obra, cinta balizamiento, paneles, conos señalización, epis, etc</t>
  </si>
  <si>
    <t>MANTENIMIENTO PREVENTIVO</t>
  </si>
  <si>
    <t>MANTENIMIENTO PREVENTIVO ANUAL</t>
  </si>
  <si>
    <t>Operaciones de mantenimiento preventivo anual según pliego y oferta presentada</t>
  </si>
  <si>
    <t>TOTAL EJECUCIÓN MATERIAL</t>
  </si>
  <si>
    <t>Gastos Generales 7%</t>
  </si>
  <si>
    <t>Beneficio industrial 5%</t>
  </si>
  <si>
    <t xml:space="preserve">OFERTA ECONÓMICA  </t>
  </si>
  <si>
    <t>(Los precios ofertados no incluyen el IVA)</t>
  </si>
  <si>
    <t>(Lugar, fecha y firma)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</si>
</sst>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#,##0.00_ ;\-#,##0.00\ "/>
    <numFmt numFmtId="165" formatCode="_-* #,##0.00\ _€_-;\-* #,##0.00\ _€_-;_-* &quot;-&quot;??\ _€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i/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i/>
      <sz val="10"/>
      <color rgb="FFC0000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D6E3B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1">
    <xf numFmtId="0" fontId="0" fillId="0" borderId="0" xfId="0"/>
    <xf numFmtId="0" fontId="0" fillId="0" borderId="0" xfId="0" applyAlignment="1">
      <alignment wrapText="1"/>
    </xf>
    <xf numFmtId="0" fontId="3" fillId="0" borderId="4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 wrapText="1"/>
    </xf>
    <xf numFmtId="0" fontId="3" fillId="4" borderId="8" xfId="0" applyFont="1" applyFill="1" applyBorder="1" applyAlignment="1" applyProtection="1">
      <alignment horizontal="center" vertical="center" wrapText="1"/>
    </xf>
    <xf numFmtId="0" fontId="5" fillId="4" borderId="8" xfId="0" applyFont="1" applyFill="1" applyBorder="1" applyAlignment="1" applyProtection="1">
      <alignment horizontal="center" vertical="center" wrapText="1"/>
    </xf>
    <xf numFmtId="0" fontId="6" fillId="5" borderId="9" xfId="0" applyFont="1" applyFill="1" applyBorder="1" applyAlignment="1" applyProtection="1">
      <alignment horizontal="center" vertical="center" wrapText="1"/>
    </xf>
    <xf numFmtId="0" fontId="6" fillId="5" borderId="0" xfId="0" applyFont="1" applyFill="1" applyBorder="1" applyAlignment="1" applyProtection="1">
      <alignment horizontal="center" vertical="center" wrapText="1"/>
    </xf>
    <xf numFmtId="0" fontId="6" fillId="5" borderId="10" xfId="0" applyFont="1" applyFill="1" applyBorder="1" applyAlignment="1" applyProtection="1">
      <alignment horizontal="center" vertical="center" wrapText="1"/>
    </xf>
    <xf numFmtId="0" fontId="7" fillId="0" borderId="9" xfId="0" applyFont="1" applyBorder="1" applyAlignment="1" applyProtection="1">
      <alignment vertical="center" wrapText="1"/>
    </xf>
    <xf numFmtId="0" fontId="8" fillId="6" borderId="11" xfId="0" applyFont="1" applyFill="1" applyBorder="1" applyAlignment="1" applyProtection="1">
      <alignment horizontal="center" vertical="center" wrapText="1"/>
    </xf>
    <xf numFmtId="43" fontId="9" fillId="6" borderId="12" xfId="1" applyFont="1" applyFill="1" applyBorder="1" applyAlignment="1" applyProtection="1">
      <alignment vertical="center" wrapText="1"/>
    </xf>
    <xf numFmtId="43" fontId="5" fillId="6" borderId="13" xfId="1" applyFont="1" applyFill="1" applyBorder="1" applyAlignment="1" applyProtection="1">
      <alignment horizontal="center" vertical="center" wrapText="1"/>
    </xf>
    <xf numFmtId="0" fontId="10" fillId="6" borderId="14" xfId="0" applyFont="1" applyFill="1" applyBorder="1" applyAlignment="1" applyProtection="1">
      <alignment horizontal="center" vertical="center" wrapText="1"/>
      <protection locked="0"/>
    </xf>
    <xf numFmtId="2" fontId="11" fillId="7" borderId="15" xfId="0" applyNumberFormat="1" applyFont="1" applyFill="1" applyBorder="1" applyAlignment="1" applyProtection="1">
      <alignment horizontal="center" vertical="center" wrapText="1"/>
    </xf>
    <xf numFmtId="0" fontId="8" fillId="0" borderId="16" xfId="0" applyFont="1" applyBorder="1" applyAlignment="1" applyProtection="1">
      <alignment vertical="center" wrapText="1"/>
    </xf>
    <xf numFmtId="0" fontId="8" fillId="0" borderId="17" xfId="0" applyFont="1" applyFill="1" applyBorder="1" applyAlignment="1" applyProtection="1">
      <alignment horizontal="center" vertical="center" wrapText="1"/>
    </xf>
    <xf numFmtId="43" fontId="9" fillId="0" borderId="18" xfId="1" applyFont="1" applyFill="1" applyBorder="1" applyAlignment="1" applyProtection="1">
      <alignment horizontal="center" vertical="center" wrapText="1"/>
    </xf>
    <xf numFmtId="43" fontId="9" fillId="6" borderId="19" xfId="1" applyFont="1" applyFill="1" applyBorder="1" applyAlignment="1" applyProtection="1">
      <alignment horizontal="center" vertical="center" wrapText="1"/>
    </xf>
    <xf numFmtId="4" fontId="10" fillId="3" borderId="20" xfId="0" applyNumberFormat="1" applyFont="1" applyFill="1" applyBorder="1" applyAlignment="1" applyProtection="1">
      <alignment horizontal="center" vertical="center" wrapText="1"/>
      <protection locked="0"/>
    </xf>
    <xf numFmtId="2" fontId="9" fillId="0" borderId="21" xfId="0" applyNumberFormat="1" applyFont="1" applyFill="1" applyBorder="1" applyAlignment="1" applyProtection="1">
      <alignment horizontal="center" vertical="center" wrapText="1"/>
    </xf>
    <xf numFmtId="0" fontId="8" fillId="0" borderId="19" xfId="0" applyFont="1" applyFill="1" applyBorder="1" applyAlignment="1" applyProtection="1">
      <alignment horizontal="center" vertical="center" wrapText="1"/>
    </xf>
    <xf numFmtId="43" fontId="9" fillId="0" borderId="22" xfId="1" applyFont="1" applyFill="1" applyBorder="1" applyAlignment="1" applyProtection="1">
      <alignment vertical="center" wrapText="1"/>
    </xf>
    <xf numFmtId="43" fontId="9" fillId="6" borderId="17" xfId="1" applyFont="1" applyFill="1" applyBorder="1" applyAlignment="1" applyProtection="1">
      <alignment horizontal="center" vertical="center" wrapText="1"/>
    </xf>
    <xf numFmtId="4" fontId="10" fillId="3" borderId="23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24" xfId="0" applyFont="1" applyBorder="1" applyAlignment="1" applyProtection="1">
      <alignment vertical="center" wrapText="1"/>
    </xf>
    <xf numFmtId="43" fontId="5" fillId="6" borderId="12" xfId="1" applyFont="1" applyFill="1" applyBorder="1" applyAlignment="1" applyProtection="1">
      <alignment horizontal="center" vertical="center" wrapText="1"/>
    </xf>
    <xf numFmtId="43" fontId="9" fillId="0" borderId="17" xfId="1" applyFont="1" applyFill="1" applyBorder="1" applyAlignment="1" applyProtection="1">
      <alignment vertical="center" wrapText="1"/>
    </xf>
    <xf numFmtId="43" fontId="9" fillId="6" borderId="25" xfId="1" applyFont="1" applyFill="1" applyBorder="1" applyAlignment="1" applyProtection="1">
      <alignment horizontal="center" vertical="center" wrapText="1"/>
    </xf>
    <xf numFmtId="4" fontId="10" fillId="3" borderId="17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6" xfId="0" applyFont="1" applyBorder="1" applyAlignment="1" applyProtection="1">
      <alignment vertical="center" wrapText="1"/>
    </xf>
    <xf numFmtId="2" fontId="11" fillId="7" borderId="21" xfId="0" applyNumberFormat="1" applyFont="1" applyFill="1" applyBorder="1" applyAlignment="1" applyProtection="1">
      <alignment horizontal="center" vertical="center" wrapText="1"/>
    </xf>
    <xf numFmtId="0" fontId="8" fillId="0" borderId="25" xfId="0" applyFont="1" applyFill="1" applyBorder="1" applyAlignment="1" applyProtection="1">
      <alignment horizontal="center" vertical="center" wrapText="1"/>
    </xf>
    <xf numFmtId="43" fontId="9" fillId="3" borderId="11" xfId="1" applyFont="1" applyFill="1" applyBorder="1" applyAlignment="1" applyProtection="1">
      <alignment vertical="center" wrapText="1"/>
      <protection locked="0"/>
    </xf>
    <xf numFmtId="4" fontId="10" fillId="3" borderId="14" xfId="0" applyNumberFormat="1" applyFont="1" applyFill="1" applyBorder="1" applyAlignment="1" applyProtection="1">
      <alignment horizontal="center" vertical="center" wrapText="1"/>
      <protection locked="0"/>
    </xf>
    <xf numFmtId="43" fontId="9" fillId="6" borderId="26" xfId="1" applyFont="1" applyFill="1" applyBorder="1" applyAlignment="1" applyProtection="1">
      <alignment horizontal="center" vertical="center" wrapText="1"/>
    </xf>
    <xf numFmtId="43" fontId="5" fillId="6" borderId="27" xfId="1" applyFont="1" applyFill="1" applyBorder="1" applyAlignment="1" applyProtection="1">
      <alignment horizontal="center" vertical="center" wrapText="1"/>
    </xf>
    <xf numFmtId="0" fontId="8" fillId="0" borderId="25" xfId="0" applyFont="1" applyBorder="1" applyAlignment="1" applyProtection="1">
      <alignment horizontal="center" vertical="center" wrapText="1"/>
    </xf>
    <xf numFmtId="43" fontId="9" fillId="0" borderId="25" xfId="1" applyFont="1" applyFill="1" applyBorder="1" applyAlignment="1" applyProtection="1">
      <alignment vertical="center" wrapText="1"/>
    </xf>
    <xf numFmtId="4" fontId="10" fillId="3" borderId="25" xfId="0" applyNumberFormat="1" applyFont="1" applyFill="1" applyBorder="1" applyAlignment="1" applyProtection="1">
      <alignment horizontal="center" vertical="center" wrapText="1"/>
      <protection locked="0"/>
    </xf>
    <xf numFmtId="0" fontId="6" fillId="5" borderId="28" xfId="0" applyFont="1" applyFill="1" applyBorder="1" applyAlignment="1" applyProtection="1">
      <alignment horizontal="center" vertical="center" wrapText="1"/>
    </xf>
    <xf numFmtId="0" fontId="6" fillId="5" borderId="29" xfId="0" applyFont="1" applyFill="1" applyBorder="1" applyAlignment="1" applyProtection="1">
      <alignment horizontal="center" vertical="center" wrapText="1"/>
    </xf>
    <xf numFmtId="0" fontId="13" fillId="0" borderId="16" xfId="0" applyFont="1" applyBorder="1" applyAlignment="1" applyProtection="1">
      <alignment vertical="center" wrapText="1"/>
    </xf>
    <xf numFmtId="43" fontId="9" fillId="3" borderId="25" xfId="1" applyFont="1" applyFill="1" applyBorder="1" applyAlignment="1" applyProtection="1">
      <alignment vertical="center" wrapText="1"/>
      <protection locked="0"/>
    </xf>
    <xf numFmtId="0" fontId="6" fillId="5" borderId="4" xfId="0" applyFont="1" applyFill="1" applyBorder="1" applyAlignment="1" applyProtection="1">
      <alignment horizontal="center" vertical="center" wrapText="1"/>
    </xf>
    <xf numFmtId="0" fontId="6" fillId="5" borderId="5" xfId="0" applyFont="1" applyFill="1" applyBorder="1" applyAlignment="1" applyProtection="1">
      <alignment horizontal="center" vertical="center" wrapText="1"/>
    </xf>
    <xf numFmtId="0" fontId="6" fillId="5" borderId="30" xfId="0" applyFont="1" applyFill="1" applyBorder="1" applyAlignment="1" applyProtection="1">
      <alignment horizontal="center" vertical="center" wrapText="1"/>
    </xf>
    <xf numFmtId="0" fontId="0" fillId="0" borderId="0" xfId="0" applyProtection="1">
      <protection locked="0"/>
    </xf>
    <xf numFmtId="0" fontId="8" fillId="0" borderId="16" xfId="0" applyFont="1" applyFill="1" applyBorder="1" applyAlignment="1" applyProtection="1">
      <alignment vertical="center" wrapText="1"/>
    </xf>
    <xf numFmtId="2" fontId="9" fillId="0" borderId="21" xfId="0" applyNumberFormat="1" applyFont="1" applyBorder="1" applyAlignment="1" applyProtection="1">
      <alignment horizontal="center" vertical="center" wrapText="1"/>
    </xf>
    <xf numFmtId="0" fontId="14" fillId="0" borderId="16" xfId="0" applyFont="1" applyBorder="1" applyAlignment="1" applyProtection="1">
      <alignment vertical="center" wrapText="1"/>
    </xf>
    <xf numFmtId="43" fontId="9" fillId="0" borderId="11" xfId="1" applyFont="1" applyFill="1" applyBorder="1" applyAlignment="1" applyProtection="1">
      <alignment vertical="center" wrapText="1"/>
    </xf>
    <xf numFmtId="0" fontId="3" fillId="8" borderId="16" xfId="0" applyFont="1" applyFill="1" applyBorder="1" applyAlignment="1" applyProtection="1">
      <alignment vertical="center" wrapText="1"/>
    </xf>
    <xf numFmtId="0" fontId="3" fillId="8" borderId="25" xfId="0" applyFont="1" applyFill="1" applyBorder="1" applyAlignment="1" applyProtection="1">
      <alignment vertical="center" wrapText="1"/>
    </xf>
    <xf numFmtId="0" fontId="15" fillId="8" borderId="11" xfId="0" applyFont="1" applyFill="1" applyBorder="1" applyAlignment="1" applyProtection="1">
      <alignment vertical="center" wrapText="1"/>
    </xf>
    <xf numFmtId="43" fontId="5" fillId="8" borderId="25" xfId="1" applyFont="1" applyFill="1" applyBorder="1" applyAlignment="1" applyProtection="1">
      <alignment horizontal="center" vertical="center" wrapText="1"/>
    </xf>
    <xf numFmtId="0" fontId="5" fillId="8" borderId="25" xfId="0" applyFont="1" applyFill="1" applyBorder="1" applyAlignment="1" applyProtection="1">
      <alignment horizontal="center" vertical="center" wrapText="1"/>
    </xf>
    <xf numFmtId="164" fontId="5" fillId="8" borderId="21" xfId="1" applyNumberFormat="1" applyFont="1" applyFill="1" applyBorder="1" applyAlignment="1" applyProtection="1">
      <alignment horizontal="center" vertical="center" wrapText="1"/>
    </xf>
    <xf numFmtId="0" fontId="5" fillId="0" borderId="16" xfId="0" applyFont="1" applyFill="1" applyBorder="1" applyAlignment="1" applyProtection="1">
      <alignment vertical="center" wrapText="1"/>
    </xf>
    <xf numFmtId="0" fontId="5" fillId="0" borderId="25" xfId="0" applyFont="1" applyFill="1" applyBorder="1" applyAlignment="1" applyProtection="1">
      <alignment vertical="center" wrapText="1"/>
    </xf>
    <xf numFmtId="0" fontId="15" fillId="0" borderId="25" xfId="0" applyFont="1" applyFill="1" applyBorder="1" applyAlignment="1" applyProtection="1">
      <alignment vertical="center" wrapText="1"/>
    </xf>
    <xf numFmtId="43" fontId="5" fillId="0" borderId="25" xfId="1" applyFont="1" applyFill="1" applyBorder="1" applyAlignment="1" applyProtection="1">
      <alignment horizontal="center" vertical="center" wrapText="1"/>
    </xf>
    <xf numFmtId="4" fontId="10" fillId="8" borderId="25" xfId="0" applyNumberFormat="1" applyFont="1" applyFill="1" applyBorder="1" applyAlignment="1" applyProtection="1">
      <alignment horizontal="center" vertical="center" wrapText="1"/>
      <protection locked="0"/>
    </xf>
    <xf numFmtId="2" fontId="5" fillId="0" borderId="21" xfId="0" applyNumberFormat="1" applyFont="1" applyFill="1" applyBorder="1" applyAlignment="1" applyProtection="1">
      <alignment horizontal="center" vertical="center" wrapText="1"/>
    </xf>
    <xf numFmtId="0" fontId="3" fillId="8" borderId="31" xfId="0" applyFont="1" applyFill="1" applyBorder="1" applyAlignment="1" applyProtection="1">
      <alignment vertical="center" wrapText="1"/>
    </xf>
    <xf numFmtId="0" fontId="3" fillId="8" borderId="32" xfId="0" applyFont="1" applyFill="1" applyBorder="1" applyAlignment="1" applyProtection="1">
      <alignment vertical="center" wrapText="1"/>
    </xf>
    <xf numFmtId="0" fontId="15" fillId="8" borderId="33" xfId="0" applyFont="1" applyFill="1" applyBorder="1" applyAlignment="1" applyProtection="1">
      <alignment vertical="center" wrapText="1"/>
    </xf>
    <xf numFmtId="43" fontId="5" fillId="8" borderId="32" xfId="1" applyFont="1" applyFill="1" applyBorder="1" applyAlignment="1" applyProtection="1">
      <alignment horizontal="center" vertical="center" wrapText="1"/>
    </xf>
    <xf numFmtId="0" fontId="5" fillId="8" borderId="32" xfId="0" applyFont="1" applyFill="1" applyBorder="1" applyAlignment="1" applyProtection="1">
      <alignment horizontal="center" vertical="center" wrapText="1"/>
    </xf>
    <xf numFmtId="4" fontId="16" fillId="3" borderId="34" xfId="0" applyNumberFormat="1" applyFont="1" applyFill="1" applyBorder="1" applyAlignment="1" applyProtection="1">
      <alignment horizontal="center" vertical="center" wrapText="1"/>
    </xf>
    <xf numFmtId="0" fontId="17" fillId="0" borderId="0" xfId="0" applyFont="1" applyBorder="1" applyAlignment="1" applyProtection="1">
      <alignment wrapText="1"/>
    </xf>
    <xf numFmtId="0" fontId="0" fillId="0" borderId="0" xfId="0" applyAlignment="1" applyProtection="1">
      <alignment wrapText="1"/>
    </xf>
    <xf numFmtId="0" fontId="17" fillId="6" borderId="0" xfId="0" applyFont="1" applyFill="1" applyBorder="1" applyAlignment="1" applyProtection="1">
      <alignment wrapText="1"/>
    </xf>
    <xf numFmtId="0" fontId="17" fillId="0" borderId="0" xfId="0" applyFont="1" applyBorder="1" applyAlignment="1" applyProtection="1">
      <alignment horizont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4" fillId="3" borderId="6" xfId="0" applyFont="1" applyFill="1" applyBorder="1" applyAlignment="1" applyProtection="1">
      <alignment horizontal="center" vertical="center" wrapText="1"/>
    </xf>
    <xf numFmtId="0" fontId="4" fillId="3" borderId="7" xfId="0" applyFont="1" applyFill="1" applyBorder="1" applyAlignment="1" applyProtection="1">
      <alignment horizontal="center" vertical="center" wrapText="1"/>
    </xf>
    <xf numFmtId="165" fontId="17" fillId="0" borderId="0" xfId="0" applyNumberFormat="1" applyFont="1" applyBorder="1" applyAlignment="1" applyProtection="1">
      <alignment horizontal="center" wrapText="1"/>
    </xf>
    <xf numFmtId="165" fontId="0" fillId="0" borderId="0" xfId="0" applyNumberFormat="1" applyAlignment="1">
      <alignment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abSelected="1" zoomScaleNormal="100" workbookViewId="0">
      <selection activeCell="E39" sqref="E39"/>
    </sheetView>
  </sheetViews>
  <sheetFormatPr baseColWidth="10" defaultRowHeight="15" x14ac:dyDescent="0.25"/>
  <cols>
    <col min="1" max="1" width="54.42578125" style="1" customWidth="1"/>
    <col min="2" max="2" width="8.42578125" style="1" customWidth="1"/>
    <col min="3" max="3" width="8.5703125" style="1" customWidth="1"/>
    <col min="4" max="4" width="12.5703125" style="1" customWidth="1"/>
    <col min="5" max="5" width="13.42578125" style="1" customWidth="1"/>
    <col min="6" max="6" width="15.7109375" style="1" customWidth="1"/>
    <col min="7" max="16384" width="11.42578125" style="1"/>
  </cols>
  <sheetData>
    <row r="1" spans="1:6" ht="49.5" customHeight="1" thickBot="1" x14ac:dyDescent="0.3">
      <c r="A1" s="74" t="s">
        <v>0</v>
      </c>
      <c r="B1" s="75"/>
      <c r="C1" s="75"/>
      <c r="D1" s="75"/>
      <c r="E1" s="75"/>
      <c r="F1" s="76"/>
    </row>
    <row r="2" spans="1:6" ht="21.75" customHeight="1" thickTop="1" thickBot="1" x14ac:dyDescent="0.3">
      <c r="A2" s="2"/>
      <c r="B2" s="3"/>
      <c r="C2" s="77" t="s">
        <v>1</v>
      </c>
      <c r="D2" s="77"/>
      <c r="E2" s="77"/>
      <c r="F2" s="78"/>
    </row>
    <row r="3" spans="1:6" ht="30.75" thickBot="1" x14ac:dyDescent="0.3">
      <c r="A3" s="4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</row>
    <row r="4" spans="1:6" x14ac:dyDescent="0.25">
      <c r="A4" s="6" t="s">
        <v>8</v>
      </c>
      <c r="B4" s="7"/>
      <c r="C4" s="7"/>
      <c r="D4" s="7"/>
      <c r="E4" s="7"/>
      <c r="F4" s="8"/>
    </row>
    <row r="5" spans="1:6" ht="18.75" customHeight="1" x14ac:dyDescent="0.25">
      <c r="A5" s="9" t="s">
        <v>9</v>
      </c>
      <c r="B5" s="10"/>
      <c r="C5" s="11"/>
      <c r="D5" s="12">
        <v>8100</v>
      </c>
      <c r="E5" s="13"/>
      <c r="F5" s="14">
        <f>IF(SUM(F6:F7)&lt;=D5,(F6+F7), "ERROR!")</f>
        <v>0</v>
      </c>
    </row>
    <row r="6" spans="1:6" ht="25.5" x14ac:dyDescent="0.25">
      <c r="A6" s="15" t="s">
        <v>10</v>
      </c>
      <c r="B6" s="16" t="s">
        <v>11</v>
      </c>
      <c r="C6" s="17">
        <v>1</v>
      </c>
      <c r="D6" s="18"/>
      <c r="E6" s="19"/>
      <c r="F6" s="20">
        <f>C6*E6</f>
        <v>0</v>
      </c>
    </row>
    <row r="7" spans="1:6" ht="25.5" x14ac:dyDescent="0.25">
      <c r="A7" s="15" t="s">
        <v>12</v>
      </c>
      <c r="B7" s="21" t="s">
        <v>11</v>
      </c>
      <c r="C7" s="22">
        <v>1</v>
      </c>
      <c r="D7" s="23"/>
      <c r="E7" s="24"/>
      <c r="F7" s="20">
        <f>C7*E7</f>
        <v>0</v>
      </c>
    </row>
    <row r="8" spans="1:6" ht="18.75" customHeight="1" x14ac:dyDescent="0.25">
      <c r="A8" s="25" t="s">
        <v>13</v>
      </c>
      <c r="B8" s="10"/>
      <c r="C8" s="11"/>
      <c r="D8" s="26">
        <v>12500</v>
      </c>
      <c r="E8" s="13"/>
      <c r="F8" s="14">
        <f>IF(F9&lt;=D8,(F9), "ERROR!")</f>
        <v>0</v>
      </c>
    </row>
    <row r="9" spans="1:6" ht="28.5" customHeight="1" x14ac:dyDescent="0.25">
      <c r="A9" s="15" t="s">
        <v>14</v>
      </c>
      <c r="B9" s="16" t="s">
        <v>11</v>
      </c>
      <c r="C9" s="27">
        <v>1</v>
      </c>
      <c r="D9" s="28"/>
      <c r="E9" s="29"/>
      <c r="F9" s="20">
        <f>C9*E9</f>
        <v>0</v>
      </c>
    </row>
    <row r="10" spans="1:6" ht="20.25" customHeight="1" x14ac:dyDescent="0.25">
      <c r="A10" s="30" t="s">
        <v>15</v>
      </c>
      <c r="B10" s="10"/>
      <c r="C10" s="11"/>
      <c r="D10" s="12">
        <v>42100</v>
      </c>
      <c r="E10" s="13"/>
      <c r="F10" s="31">
        <f>IF(SUM(F11:F13)&lt;=D10,(F11+F12+F13), "ERROR!")</f>
        <v>0</v>
      </c>
    </row>
    <row r="11" spans="1:6" ht="25.5" x14ac:dyDescent="0.25">
      <c r="A11" s="15" t="s">
        <v>16</v>
      </c>
      <c r="B11" s="32" t="s">
        <v>11</v>
      </c>
      <c r="C11" s="33"/>
      <c r="D11" s="18"/>
      <c r="E11" s="34"/>
      <c r="F11" s="20">
        <f>C11*E11</f>
        <v>0</v>
      </c>
    </row>
    <row r="12" spans="1:6" ht="25.5" x14ac:dyDescent="0.25">
      <c r="A12" s="15" t="s">
        <v>17</v>
      </c>
      <c r="B12" s="32" t="s">
        <v>11</v>
      </c>
      <c r="C12" s="33"/>
      <c r="D12" s="35"/>
      <c r="E12" s="34"/>
      <c r="F12" s="20">
        <f>C12*E12</f>
        <v>0</v>
      </c>
    </row>
    <row r="13" spans="1:6" ht="38.25" x14ac:dyDescent="0.25">
      <c r="A13" s="15" t="s">
        <v>18</v>
      </c>
      <c r="B13" s="32" t="s">
        <v>11</v>
      </c>
      <c r="C13" s="33"/>
      <c r="D13" s="23"/>
      <c r="E13" s="34"/>
      <c r="F13" s="20">
        <f>C13*E13</f>
        <v>0</v>
      </c>
    </row>
    <row r="14" spans="1:6" ht="18" customHeight="1" x14ac:dyDescent="0.25">
      <c r="A14" s="30" t="s">
        <v>19</v>
      </c>
      <c r="B14" s="10"/>
      <c r="C14" s="11"/>
      <c r="D14" s="36">
        <v>2200</v>
      </c>
      <c r="E14" s="13"/>
      <c r="F14" s="31">
        <f>IF(F15&lt;=D14,(F15), "ERROR!")</f>
        <v>0</v>
      </c>
    </row>
    <row r="15" spans="1:6" ht="45.75" customHeight="1" x14ac:dyDescent="0.25">
      <c r="A15" s="15" t="s">
        <v>20</v>
      </c>
      <c r="B15" s="37" t="s">
        <v>11</v>
      </c>
      <c r="C15" s="38">
        <v>1</v>
      </c>
      <c r="D15" s="28"/>
      <c r="E15" s="39"/>
      <c r="F15" s="20">
        <f>C15*E15</f>
        <v>0</v>
      </c>
    </row>
    <row r="16" spans="1:6" x14ac:dyDescent="0.25">
      <c r="A16" s="40" t="s">
        <v>21</v>
      </c>
      <c r="B16" s="7"/>
      <c r="C16" s="7"/>
      <c r="D16" s="7"/>
      <c r="E16" s="7"/>
      <c r="F16" s="41"/>
    </row>
    <row r="17" spans="1:6" ht="20.25" customHeight="1" x14ac:dyDescent="0.25">
      <c r="A17" s="42" t="s">
        <v>22</v>
      </c>
      <c r="B17" s="10"/>
      <c r="C17" s="11"/>
      <c r="D17" s="26">
        <v>38490</v>
      </c>
      <c r="E17" s="13"/>
      <c r="F17" s="31">
        <f>IF(F18&lt;=D17,(F18), "ERROR!")</f>
        <v>0</v>
      </c>
    </row>
    <row r="18" spans="1:6" ht="39" thickBot="1" x14ac:dyDescent="0.3">
      <c r="A18" s="15" t="s">
        <v>23</v>
      </c>
      <c r="B18" s="32" t="s">
        <v>11</v>
      </c>
      <c r="C18" s="43"/>
      <c r="D18" s="28"/>
      <c r="E18" s="39"/>
      <c r="F18" s="20">
        <f>C18*E18</f>
        <v>0</v>
      </c>
    </row>
    <row r="19" spans="1:6" s="47" customFormat="1" x14ac:dyDescent="0.25">
      <c r="A19" s="44" t="s">
        <v>24</v>
      </c>
      <c r="B19" s="45"/>
      <c r="C19" s="45"/>
      <c r="D19" s="45"/>
      <c r="E19" s="45"/>
      <c r="F19" s="46"/>
    </row>
    <row r="20" spans="1:6" s="47" customFormat="1" ht="18" customHeight="1" x14ac:dyDescent="0.25">
      <c r="A20" s="30" t="s">
        <v>25</v>
      </c>
      <c r="B20" s="10"/>
      <c r="C20" s="11"/>
      <c r="D20" s="26">
        <v>18000</v>
      </c>
      <c r="E20" s="13"/>
      <c r="F20" s="31">
        <f>IF(F21&lt;=D20,(F21), "ERROR!")</f>
        <v>0</v>
      </c>
    </row>
    <row r="21" spans="1:6" s="47" customFormat="1" x14ac:dyDescent="0.25">
      <c r="A21" s="48" t="s">
        <v>26</v>
      </c>
      <c r="B21" s="32" t="s">
        <v>27</v>
      </c>
      <c r="C21" s="38">
        <v>1</v>
      </c>
      <c r="D21" s="28"/>
      <c r="E21" s="39"/>
      <c r="F21" s="20">
        <f>C21*E21</f>
        <v>0</v>
      </c>
    </row>
    <row r="22" spans="1:6" x14ac:dyDescent="0.25">
      <c r="A22" s="40" t="s">
        <v>28</v>
      </c>
      <c r="B22" s="7"/>
      <c r="C22" s="7"/>
      <c r="D22" s="7"/>
      <c r="E22" s="7"/>
      <c r="F22" s="41"/>
    </row>
    <row r="23" spans="1:6" ht="17.25" customHeight="1" x14ac:dyDescent="0.25">
      <c r="A23" s="30" t="s">
        <v>29</v>
      </c>
      <c r="B23" s="10"/>
      <c r="C23" s="11"/>
      <c r="D23" s="26">
        <v>560</v>
      </c>
      <c r="E23" s="13"/>
      <c r="F23" s="31">
        <f>IF(F24&lt;=D23,(F24), "ERROR!")</f>
        <v>0</v>
      </c>
    </row>
    <row r="24" spans="1:6" ht="25.5" x14ac:dyDescent="0.25">
      <c r="A24" s="15" t="s">
        <v>30</v>
      </c>
      <c r="B24" s="32" t="s">
        <v>27</v>
      </c>
      <c r="C24" s="38">
        <v>1</v>
      </c>
      <c r="D24" s="28"/>
      <c r="E24" s="39"/>
      <c r="F24" s="49">
        <f>+C24*E24</f>
        <v>0</v>
      </c>
    </row>
    <row r="25" spans="1:6" x14ac:dyDescent="0.25">
      <c r="A25" s="40" t="s">
        <v>31</v>
      </c>
      <c r="B25" s="7"/>
      <c r="C25" s="7"/>
      <c r="D25" s="7"/>
      <c r="E25" s="7"/>
      <c r="F25" s="41"/>
    </row>
    <row r="26" spans="1:6" ht="18" customHeight="1" x14ac:dyDescent="0.25">
      <c r="A26" s="30" t="s">
        <v>32</v>
      </c>
      <c r="B26" s="10"/>
      <c r="C26" s="11"/>
      <c r="D26" s="26">
        <v>6500</v>
      </c>
      <c r="E26" s="13"/>
      <c r="F26" s="31">
        <f>IF(F27&lt;=D26,(F27), "ERROR!")</f>
        <v>0</v>
      </c>
    </row>
    <row r="27" spans="1:6" ht="38.25" x14ac:dyDescent="0.25">
      <c r="A27" s="50" t="s">
        <v>33</v>
      </c>
      <c r="B27" s="32" t="s">
        <v>27</v>
      </c>
      <c r="C27" s="51">
        <v>1</v>
      </c>
      <c r="D27" s="28"/>
      <c r="E27" s="39"/>
      <c r="F27" s="49">
        <f>+C27*E27</f>
        <v>0</v>
      </c>
    </row>
    <row r="28" spans="1:6" ht="19.5" customHeight="1" x14ac:dyDescent="0.25">
      <c r="A28" s="30" t="s">
        <v>34</v>
      </c>
      <c r="B28" s="10"/>
      <c r="C28" s="11"/>
      <c r="D28" s="26">
        <v>1080</v>
      </c>
      <c r="E28" s="13"/>
      <c r="F28" s="31">
        <f>IF(F29&lt;=D28,(F29), "ERROR!")</f>
        <v>0</v>
      </c>
    </row>
    <row r="29" spans="1:6" ht="25.5" x14ac:dyDescent="0.25">
      <c r="A29" s="50" t="s">
        <v>35</v>
      </c>
      <c r="B29" s="32" t="s">
        <v>27</v>
      </c>
      <c r="C29" s="51">
        <v>1</v>
      </c>
      <c r="D29" s="28"/>
      <c r="E29" s="39"/>
      <c r="F29" s="49">
        <f>+C29*E29</f>
        <v>0</v>
      </c>
    </row>
    <row r="30" spans="1:6" x14ac:dyDescent="0.25">
      <c r="A30" s="40" t="s">
        <v>36</v>
      </c>
      <c r="B30" s="7"/>
      <c r="C30" s="7"/>
      <c r="D30" s="7"/>
      <c r="E30" s="7"/>
      <c r="F30" s="41"/>
    </row>
    <row r="31" spans="1:6" ht="18" customHeight="1" x14ac:dyDescent="0.25">
      <c r="A31" s="30" t="s">
        <v>37</v>
      </c>
      <c r="B31" s="10"/>
      <c r="C31" s="11"/>
      <c r="D31" s="26">
        <v>3000</v>
      </c>
      <c r="E31" s="13"/>
      <c r="F31" s="31">
        <f>IF(F32&lt;=D31,(F32), "ERROR!")</f>
        <v>0</v>
      </c>
    </row>
    <row r="32" spans="1:6" ht="25.5" x14ac:dyDescent="0.25">
      <c r="A32" s="50" t="s">
        <v>38</v>
      </c>
      <c r="B32" s="32" t="s">
        <v>11</v>
      </c>
      <c r="C32" s="51">
        <v>5</v>
      </c>
      <c r="D32" s="28"/>
      <c r="E32" s="39"/>
      <c r="F32" s="49">
        <f>+C32*E32</f>
        <v>0</v>
      </c>
    </row>
    <row r="33" spans="1:6" x14ac:dyDescent="0.25">
      <c r="A33" s="52" t="s">
        <v>39</v>
      </c>
      <c r="B33" s="53"/>
      <c r="C33" s="54"/>
      <c r="D33" s="55">
        <f>D28+D26+D23+D20+D17+D14+D10+D8+D5</f>
        <v>129530</v>
      </c>
      <c r="E33" s="56"/>
      <c r="F33" s="57">
        <f>F28+F26+F23+F20+F17+F14+F10+F8+F5</f>
        <v>0</v>
      </c>
    </row>
    <row r="34" spans="1:6" x14ac:dyDescent="0.25">
      <c r="A34" s="58" t="s">
        <v>40</v>
      </c>
      <c r="B34" s="59"/>
      <c r="C34" s="60"/>
      <c r="D34" s="61">
        <f>+D33*0.07</f>
        <v>9067.1</v>
      </c>
      <c r="E34" s="62"/>
      <c r="F34" s="63">
        <f>+F33*0.07</f>
        <v>0</v>
      </c>
    </row>
    <row r="35" spans="1:6" x14ac:dyDescent="0.25">
      <c r="A35" s="58" t="s">
        <v>41</v>
      </c>
      <c r="B35" s="59"/>
      <c r="C35" s="60"/>
      <c r="D35" s="61">
        <f>+D33*0.05</f>
        <v>6476.5</v>
      </c>
      <c r="E35" s="62"/>
      <c r="F35" s="63">
        <f>+F33*0.05</f>
        <v>0</v>
      </c>
    </row>
    <row r="36" spans="1:6" ht="21" customHeight="1" thickBot="1" x14ac:dyDescent="0.3">
      <c r="A36" s="64" t="s">
        <v>42</v>
      </c>
      <c r="B36" s="65"/>
      <c r="C36" s="66"/>
      <c r="D36" s="67">
        <f>SUM(D33:D35)</f>
        <v>145073.60000000001</v>
      </c>
      <c r="E36" s="68"/>
      <c r="F36" s="69">
        <f>IF(SUM(F33:F35)&lt;=D36,(F33+F34+F35), "ERROR!")</f>
        <v>0</v>
      </c>
    </row>
    <row r="37" spans="1:6" x14ac:dyDescent="0.25">
      <c r="A37" s="70" t="s">
        <v>43</v>
      </c>
      <c r="B37" s="70"/>
      <c r="C37" s="70"/>
      <c r="D37" s="71"/>
      <c r="E37" s="71"/>
      <c r="F37" s="71"/>
    </row>
    <row r="38" spans="1:6" x14ac:dyDescent="0.25">
      <c r="A38" s="72"/>
      <c r="B38" s="70"/>
      <c r="C38" s="70"/>
      <c r="D38" s="71"/>
      <c r="E38" s="71"/>
      <c r="F38" s="71"/>
    </row>
    <row r="39" spans="1:6" x14ac:dyDescent="0.25">
      <c r="A39" s="73" t="s">
        <v>44</v>
      </c>
      <c r="B39" s="73"/>
      <c r="C39" s="73"/>
      <c r="D39" s="79"/>
      <c r="E39" s="79"/>
      <c r="F39" s="79"/>
    </row>
    <row r="41" spans="1:6" x14ac:dyDescent="0.25">
      <c r="D41" s="80"/>
    </row>
    <row r="42" spans="1:6" x14ac:dyDescent="0.25">
      <c r="D42" s="80"/>
    </row>
  </sheetData>
  <sheetProtection algorithmName="SHA-512" hashValue="8MDjXsT/enGKYBLPg+hjMdWA8fTWsgaAbDt2SRLo1iT5eJQN5ltE9YfKaAGnZUvxNomckP5XirWU+Lo1+PktQA==" saltValue="1k8ztZjOw1GJQUWv7NIi1Q==" spinCount="100000" sheet="1" objects="1" scenarios="1"/>
  <mergeCells count="2">
    <mergeCell ref="A1:F1"/>
    <mergeCell ref="C2:F2"/>
  </mergeCells>
  <dataValidations count="2">
    <dataValidation type="decimal" operator="lessThanOrEqual" allowBlank="1" showInputMessage="1" showErrorMessage="1" sqref="E17 E14 E23 E20 E10 E5 E8">
      <formula1>#REF!</formula1>
    </dataValidation>
    <dataValidation type="decimal" operator="greaterThanOrEqual" allowBlank="1" showInputMessage="1" showErrorMessage="1" sqref="E28">
      <formula1>#REF!</formula1>
    </dataValidation>
  </dataValidations>
  <pageMargins left="0.7" right="0.7" top="0.75" bottom="0.75" header="0.3" footer="0.3"/>
  <pageSetup paperSize="9" scale="76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D959715</dc:creator>
  <cp:lastModifiedBy>D959715</cp:lastModifiedBy>
  <dcterms:created xsi:type="dcterms:W3CDTF">2023-09-01T09:51:21Z</dcterms:created>
  <dcterms:modified xsi:type="dcterms:W3CDTF">2023-09-08T09:04:41Z</dcterms:modified>
</cp:coreProperties>
</file>