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60" yWindow="60" windowWidth="21315" windowHeight="11835"/>
  </bookViews>
  <sheets>
    <sheet name="Hoja1" sheetId="1" r:id="rId1"/>
    <sheet name="Hoja2" sheetId="2" r:id="rId2"/>
    <sheet name="Hoja3" sheetId="3" r:id="rId3"/>
  </sheets>
  <calcPr calcId="145621" fullPrecision="0"/>
</workbook>
</file>

<file path=xl/calcChain.xml><?xml version="1.0" encoding="utf-8"?>
<calcChain xmlns="http://schemas.openxmlformats.org/spreadsheetml/2006/main">
  <c r="M221" i="1" l="1"/>
  <c r="L221" i="1"/>
  <c r="M220" i="1"/>
  <c r="M207" i="1"/>
  <c r="M218" i="1"/>
  <c r="K207" i="1"/>
  <c r="L207" i="1"/>
  <c r="L218" i="1"/>
  <c r="M213" i="1"/>
  <c r="M216" i="1"/>
  <c r="K213" i="1"/>
  <c r="K216" i="1"/>
  <c r="L213" i="1"/>
  <c r="J215" i="1"/>
  <c r="M208" i="1"/>
  <c r="M211" i="1"/>
  <c r="K208" i="1"/>
  <c r="K211" i="1"/>
  <c r="L208" i="1"/>
  <c r="J210" i="1"/>
  <c r="M182" i="1"/>
  <c r="M205" i="1"/>
  <c r="K182" i="1"/>
  <c r="L182" i="1"/>
  <c r="L205" i="1"/>
  <c r="M200" i="1"/>
  <c r="M203" i="1"/>
  <c r="K200" i="1"/>
  <c r="K203" i="1"/>
  <c r="L200" i="1"/>
  <c r="J202" i="1"/>
  <c r="M195" i="1"/>
  <c r="M198" i="1"/>
  <c r="K195" i="1"/>
  <c r="K198" i="1"/>
  <c r="L195" i="1"/>
  <c r="J197" i="1"/>
  <c r="M190" i="1"/>
  <c r="M193" i="1"/>
  <c r="K190" i="1"/>
  <c r="K193" i="1"/>
  <c r="L190" i="1"/>
  <c r="J192" i="1"/>
  <c r="M185" i="1"/>
  <c r="M188" i="1"/>
  <c r="K185" i="1"/>
  <c r="K188" i="1"/>
  <c r="L185" i="1"/>
  <c r="J187" i="1"/>
  <c r="M183" i="1"/>
  <c r="M157" i="1"/>
  <c r="M180" i="1"/>
  <c r="K157" i="1"/>
  <c r="L157" i="1"/>
  <c r="L180" i="1"/>
  <c r="M175" i="1"/>
  <c r="M178" i="1"/>
  <c r="K175" i="1"/>
  <c r="K178" i="1"/>
  <c r="L175" i="1"/>
  <c r="J177" i="1"/>
  <c r="M170" i="1"/>
  <c r="M173" i="1"/>
  <c r="K170" i="1"/>
  <c r="K173" i="1"/>
  <c r="L170" i="1"/>
  <c r="J172" i="1"/>
  <c r="M165" i="1"/>
  <c r="M168" i="1"/>
  <c r="K165" i="1"/>
  <c r="K168" i="1"/>
  <c r="L165" i="1"/>
  <c r="J167" i="1"/>
  <c r="M158" i="1"/>
  <c r="M163" i="1"/>
  <c r="K158" i="1"/>
  <c r="K163" i="1"/>
  <c r="L158" i="1"/>
  <c r="J162" i="1"/>
  <c r="J161" i="1"/>
  <c r="J160" i="1"/>
  <c r="M143" i="1"/>
  <c r="M155" i="1"/>
  <c r="K143" i="1"/>
  <c r="L143" i="1"/>
  <c r="L155" i="1"/>
  <c r="M150" i="1"/>
  <c r="M153" i="1"/>
  <c r="K150" i="1"/>
  <c r="K153" i="1"/>
  <c r="L150" i="1"/>
  <c r="J152" i="1"/>
  <c r="M144" i="1"/>
  <c r="M148" i="1"/>
  <c r="K144" i="1"/>
  <c r="K148" i="1"/>
  <c r="L144" i="1"/>
  <c r="J147" i="1"/>
  <c r="J146" i="1"/>
  <c r="M125" i="1"/>
  <c r="M141" i="1"/>
  <c r="K125" i="1"/>
  <c r="L125" i="1"/>
  <c r="L141" i="1"/>
  <c r="M136" i="1"/>
  <c r="M139" i="1"/>
  <c r="K136" i="1"/>
  <c r="K139" i="1"/>
  <c r="L136" i="1"/>
  <c r="J138" i="1"/>
  <c r="M131" i="1"/>
  <c r="M134" i="1"/>
  <c r="K131" i="1"/>
  <c r="K134" i="1"/>
  <c r="L131" i="1"/>
  <c r="J133" i="1"/>
  <c r="M126" i="1"/>
  <c r="M129" i="1"/>
  <c r="K126" i="1"/>
  <c r="K129" i="1"/>
  <c r="L126" i="1"/>
  <c r="J128" i="1"/>
  <c r="M110" i="1"/>
  <c r="M123" i="1"/>
  <c r="K110" i="1"/>
  <c r="L110" i="1"/>
  <c r="L123" i="1"/>
  <c r="M117" i="1"/>
  <c r="M121" i="1"/>
  <c r="K117" i="1"/>
  <c r="K121" i="1"/>
  <c r="L117" i="1"/>
  <c r="J120" i="1"/>
  <c r="J119" i="1"/>
  <c r="M111" i="1"/>
  <c r="M115" i="1"/>
  <c r="K111" i="1"/>
  <c r="K115" i="1"/>
  <c r="L111" i="1"/>
  <c r="J114" i="1"/>
  <c r="J113" i="1"/>
  <c r="M78" i="1"/>
  <c r="M108" i="1"/>
  <c r="K78" i="1"/>
  <c r="L78" i="1"/>
  <c r="L108" i="1"/>
  <c r="M101" i="1"/>
  <c r="M106" i="1"/>
  <c r="K101" i="1"/>
  <c r="K106" i="1"/>
  <c r="L101" i="1"/>
  <c r="J105" i="1"/>
  <c r="J104" i="1"/>
  <c r="J103" i="1"/>
  <c r="M94" i="1"/>
  <c r="M99" i="1"/>
  <c r="K94" i="1"/>
  <c r="K99" i="1"/>
  <c r="L94" i="1"/>
  <c r="J98" i="1"/>
  <c r="J97" i="1"/>
  <c r="J96" i="1"/>
  <c r="M89" i="1"/>
  <c r="M92" i="1"/>
  <c r="K89" i="1"/>
  <c r="K92" i="1"/>
  <c r="L89" i="1"/>
  <c r="J91" i="1"/>
  <c r="M84" i="1"/>
  <c r="M87" i="1"/>
  <c r="K84" i="1"/>
  <c r="K87" i="1"/>
  <c r="L84" i="1"/>
  <c r="J86" i="1"/>
  <c r="M79" i="1"/>
  <c r="M82" i="1"/>
  <c r="K79" i="1"/>
  <c r="K82" i="1"/>
  <c r="L79" i="1"/>
  <c r="J81" i="1"/>
  <c r="M65" i="1"/>
  <c r="M76" i="1"/>
  <c r="K65" i="1"/>
  <c r="L65" i="1"/>
  <c r="L76" i="1"/>
  <c r="M71" i="1"/>
  <c r="M74" i="1"/>
  <c r="K71" i="1"/>
  <c r="K74" i="1"/>
  <c r="L71" i="1"/>
  <c r="M66" i="1"/>
  <c r="M69" i="1"/>
  <c r="K66" i="1"/>
  <c r="K69" i="1"/>
  <c r="L66" i="1"/>
  <c r="M23" i="1"/>
  <c r="M63" i="1"/>
  <c r="K23" i="1"/>
  <c r="L23" i="1"/>
  <c r="L63" i="1"/>
  <c r="M55" i="1"/>
  <c r="M61" i="1"/>
  <c r="K55" i="1"/>
  <c r="K61" i="1"/>
  <c r="L55" i="1"/>
  <c r="J60" i="1"/>
  <c r="J59" i="1"/>
  <c r="J58" i="1"/>
  <c r="J57" i="1"/>
  <c r="M46" i="1"/>
  <c r="M53" i="1"/>
  <c r="K46" i="1"/>
  <c r="K53" i="1"/>
  <c r="L46" i="1"/>
  <c r="J52" i="1"/>
  <c r="J51" i="1"/>
  <c r="J50" i="1"/>
  <c r="J49" i="1"/>
  <c r="J48" i="1"/>
  <c r="M32" i="1"/>
  <c r="M44" i="1"/>
  <c r="K32" i="1"/>
  <c r="K44" i="1"/>
  <c r="L32" i="1"/>
  <c r="J43" i="1"/>
  <c r="J42" i="1"/>
  <c r="J41" i="1"/>
  <c r="J40" i="1"/>
  <c r="J39" i="1"/>
  <c r="J38" i="1"/>
  <c r="J37" i="1"/>
  <c r="J36" i="1"/>
  <c r="J35" i="1"/>
  <c r="J34" i="1"/>
  <c r="M24" i="1"/>
  <c r="M30" i="1"/>
  <c r="K24" i="1"/>
  <c r="K30" i="1"/>
  <c r="L24" i="1"/>
  <c r="J29" i="1"/>
  <c r="J28" i="1"/>
  <c r="J27" i="1"/>
  <c r="J26" i="1"/>
  <c r="M4" i="1"/>
  <c r="M21" i="1"/>
  <c r="K4" i="1"/>
  <c r="L4" i="1"/>
  <c r="L21" i="1"/>
  <c r="M16" i="1"/>
  <c r="M19" i="1"/>
  <c r="K16" i="1"/>
  <c r="K19" i="1"/>
  <c r="L16" i="1"/>
  <c r="J18" i="1"/>
  <c r="M11" i="1"/>
  <c r="M14" i="1"/>
  <c r="K11" i="1"/>
  <c r="K14" i="1"/>
  <c r="L11" i="1"/>
  <c r="J13" i="1"/>
  <c r="M5" i="1"/>
  <c r="M9" i="1"/>
  <c r="K5" i="1"/>
  <c r="K9" i="1"/>
  <c r="L5" i="1"/>
  <c r="J8" i="1"/>
  <c r="J7" i="1"/>
</calcChain>
</file>

<file path=xl/comments1.xml><?xml version="1.0" encoding="utf-8"?>
<comments xmlns="http://schemas.openxmlformats.org/spreadsheetml/2006/main">
  <authors>
    <author>Ricardo Pascual Ustárroz</author>
  </authors>
  <commentList>
    <comment ref="A3" authorId="0">
      <text>
        <r>
          <rPr>
            <b/>
            <sz val="9"/>
            <color indexed="81"/>
            <rFont val="Tahoma"/>
            <charset val="1"/>
          </rPr>
          <t>Código del concepto. Ver colores en "Entorno de trabajo: Apariencia"</t>
        </r>
      </text>
    </comment>
    <comment ref="B3" authorId="0">
      <text>
        <r>
          <rPr>
            <b/>
            <sz val="9"/>
            <color indexed="81"/>
            <rFont val="Tahoma"/>
            <charset val="1"/>
          </rPr>
          <t>Naturaleza del concepto (ver menú contextual)</t>
        </r>
      </text>
    </comment>
    <comment ref="C3" authorId="0">
      <text>
        <r>
          <rPr>
            <b/>
            <sz val="9"/>
            <color indexed="81"/>
            <rFont val="Tahoma"/>
            <charset val="1"/>
          </rPr>
          <t>Unidad principal de medida del concepto</t>
        </r>
      </text>
    </comment>
    <comment ref="D3" authorId="0">
      <text>
        <r>
          <rPr>
            <b/>
            <sz val="9"/>
            <color indexed="81"/>
            <rFont val="Tahoma"/>
            <charset val="1"/>
          </rPr>
          <t>Descripción corta. Ver colores en "Entorno de trabajo: Apariencia"</t>
        </r>
      </text>
    </comment>
    <comment ref="E3" authorId="0">
      <text>
        <r>
          <rPr>
            <b/>
            <sz val="9"/>
            <color indexed="81"/>
            <rFont val="Tahoma"/>
            <charset val="1"/>
          </rPr>
          <t>Descripción corta de la línea de medición</t>
        </r>
      </text>
    </comment>
    <comment ref="F3" authorId="0">
      <text>
        <r>
          <rPr>
            <b/>
            <sz val="9"/>
            <color indexed="81"/>
            <rFont val="Tahoma"/>
            <charset val="1"/>
          </rPr>
          <t>Columna A: Número de unidades iguales de la línea de medición</t>
        </r>
      </text>
    </comment>
    <comment ref="G3" authorId="0">
      <text>
        <r>
          <rPr>
            <b/>
            <sz val="9"/>
            <color indexed="81"/>
            <rFont val="Tahoma"/>
            <charset val="1"/>
          </rPr>
          <t>Columna B: Longitud de la línea de medición</t>
        </r>
      </text>
    </comment>
    <comment ref="H3" authorId="0">
      <text>
        <r>
          <rPr>
            <b/>
            <sz val="9"/>
            <color indexed="81"/>
            <rFont val="Tahoma"/>
            <charset val="1"/>
          </rPr>
          <t>Columna C: Anchura de la línea de medición</t>
        </r>
      </text>
    </comment>
    <comment ref="I3" authorId="0">
      <text>
        <r>
          <rPr>
            <b/>
            <sz val="9"/>
            <color indexed="81"/>
            <rFont val="Tahoma"/>
            <charset val="1"/>
          </rPr>
          <t>Columna D: Altura de la línea de medición</t>
        </r>
      </text>
    </comment>
    <comment ref="J3" authorId="0">
      <text>
        <r>
          <rPr>
            <b/>
            <sz val="9"/>
            <color indexed="81"/>
            <rFont val="Tahoma"/>
            <charset val="1"/>
          </rPr>
          <t>Cantidad Verde: Referencia a otra partida</t>
        </r>
      </text>
    </comment>
    <comment ref="K3" authorId="0">
      <text>
        <r>
          <rPr>
            <b/>
            <sz val="9"/>
            <color indexed="81"/>
            <rFont val="Tahoma"/>
            <charset val="1"/>
          </rPr>
          <t>Rendimiento o cantidad presupuestada</t>
        </r>
      </text>
    </comment>
    <comment ref="L3" authorId="0">
      <text>
        <r>
          <rPr>
            <b/>
            <sz val="9"/>
            <color indexed="81"/>
            <rFont val="Tahoma"/>
            <charset val="1"/>
          </rPr>
          <t>Precio unitario en el presupuesto</t>
        </r>
      </text>
    </comment>
    <comment ref="M3" authorId="0">
      <text>
        <r>
          <rPr>
            <b/>
            <sz val="9"/>
            <color indexed="81"/>
            <rFont val="Tahoma"/>
            <charset val="1"/>
          </rPr>
          <t>Importe del presupuesto</t>
        </r>
      </text>
    </comment>
  </commentList>
</comments>
</file>

<file path=xl/sharedStrings.xml><?xml version="1.0" encoding="utf-8"?>
<sst xmlns="http://schemas.openxmlformats.org/spreadsheetml/2006/main" count="323" uniqueCount="222">
  <si>
    <t/>
  </si>
  <si>
    <t>Presupuesto</t>
  </si>
  <si>
    <t>Código</t>
  </si>
  <si>
    <t>Resumen</t>
  </si>
  <si>
    <t>ImpPres</t>
  </si>
  <si>
    <t>NatC</t>
  </si>
  <si>
    <t>Ud</t>
  </si>
  <si>
    <t>CanPres</t>
  </si>
  <si>
    <t>Pres</t>
  </si>
  <si>
    <t>Comentario</t>
  </si>
  <si>
    <t>N</t>
  </si>
  <si>
    <t>Longitud</t>
  </si>
  <si>
    <t>Anchura</t>
  </si>
  <si>
    <t>Altura</t>
  </si>
  <si>
    <t>Cantidad</t>
  </si>
  <si>
    <t>02</t>
  </si>
  <si>
    <t>Desbroce, nivelación y compactación</t>
  </si>
  <si>
    <t>Capítulo</t>
  </si>
  <si>
    <t>E01</t>
  </si>
  <si>
    <t>DESBROCE Y LIMPIEZA DE TERRENO A MANO</t>
  </si>
  <si>
    <t>Partida</t>
  </si>
  <si>
    <t>m2</t>
  </si>
  <si>
    <t>Desbroce y limpieza superficial del terreno por medios manuales, incluye retirada de basura, madera, plástico, cartón, pequeña vegetación, escombro, etc. sin carga ni transporte al vertedero y medición de superficie real ejecutada, según especificaciones de proyecto, incluida parte proporcional de medios auxiliares. Según NTE-ADE.</t>
  </si>
  <si>
    <t>Zona pump Track</t>
  </si>
  <si>
    <t>Zona urebanzición</t>
  </si>
  <si>
    <t>Total E01</t>
  </si>
  <si>
    <t>E02</t>
  </si>
  <si>
    <t>COMPENSACIÓN DE TIERRAS CON TRAÍLLA</t>
  </si>
  <si>
    <t>m3</t>
  </si>
  <si>
    <t>Compensación de tierras mediante traílla, incluyendo arranque, carga, transporte, extendido, y nivelación, totalmente terminado y parte proporcional de medios auxiliares, sin medidas de protección colectivas. Medición de volumen realmente ejecutado. Conforme a ORDEN FOM/1382/2002-PG3.</t>
  </si>
  <si>
    <t>Pump Track</t>
  </si>
  <si>
    <t>Total E02</t>
  </si>
  <si>
    <t>E03</t>
  </si>
  <si>
    <t>FORMACIÓN EXPLANADA EN TERRAPLÉN Y DESMONTE CON MATERIAL FILTRANTE RECICLADO</t>
  </si>
  <si>
    <t>Formación de explanada en coronación de terraplén y fondo de desmonte con áridos filtrantes reciclados, extendido, humectación y compactación al 80%, incluso perfilado de taludes y rasanteo de la superficie de coronación, terminado. Incluida parte proporcional de medios auxiliares, sin medidas de protección colectivas. Medición de volumen realmente ejecutado. Conforme a ORDEN FOM/1382/2002-PG3-Art.421.</t>
  </si>
  <si>
    <t>ZOna Pump Track a nivelar</t>
  </si>
  <si>
    <t>Total E03</t>
  </si>
  <si>
    <t>Total 02</t>
  </si>
  <si>
    <t>03</t>
  </si>
  <si>
    <t>excavaciones</t>
  </si>
  <si>
    <t>E04</t>
  </si>
  <si>
    <t>EXCAVACIÓN CIMIENTOS Y POZOS TIERRA &lt;10km EN OBRA</t>
  </si>
  <si>
    <t>Excavación en cimientos y pozos en tierra, incluso carga y transporte de los productos de la excavación a lugar de empleo dentro de la obra hasta una distancia de 10 km y parte proporcional de medios auxiliares, sin medidas de protección colectivas. Medición de volumen realmente ejecutado. Conforme a ORDEN FOM/1382/2002-PG3, CTE DB-SE-C y NTE-ADZ.</t>
  </si>
  <si>
    <t>pozo acometida</t>
  </si>
  <si>
    <t>arquetas Sto 40*40</t>
  </si>
  <si>
    <t>arquetas alumb 40*40</t>
  </si>
  <si>
    <t>Cimientos farlas</t>
  </si>
  <si>
    <t>Total E04</t>
  </si>
  <si>
    <t>E05</t>
  </si>
  <si>
    <t>EXCAVACIÓN ZANJA TIERRA &lt;10 km EN OBRA</t>
  </si>
  <si>
    <t>Excavación en zanja en tierra, incluso carga y transporte de los productos de la excavación a lugar de empleo dentro de la obra hasta una distancia de 10 km y parte proporcional de medios auxiliares, sin medidas de protección colectivas. Medición de volumen realmente ejecutado. Conforme a ORDEN FOM/1382/2002-PG3, CTE DB-SE-C y NTE-ADZ.</t>
  </si>
  <si>
    <t>Pluviales</t>
  </si>
  <si>
    <t>acometida</t>
  </si>
  <si>
    <t>redes</t>
  </si>
  <si>
    <t>Alumbrado</t>
  </si>
  <si>
    <t>Acometida</t>
  </si>
  <si>
    <t>distribución</t>
  </si>
  <si>
    <t>Total E05</t>
  </si>
  <si>
    <t>E06</t>
  </si>
  <si>
    <t>DEMOLICIÓN SOLADO BALDOSAS A MANO</t>
  </si>
  <si>
    <t>m²</t>
  </si>
  <si>
    <t>Demolición de pavimentos de baldosas hidráulicas, de terrazo, cerámicas o de gres, por medios manuales, incluso limpieza y retirada de escombros a pie de carga, sin transporte a vertedero o planta de reciclaje y con parte proporcional de medios auxiliares, sin medidas de protección colectivas. Según RD 105/2008 y NTE-ADD. Medición de superficie realmente ejecutada.</t>
  </si>
  <si>
    <t>pluviales</t>
  </si>
  <si>
    <t>acera</t>
  </si>
  <si>
    <t>asfalto</t>
  </si>
  <si>
    <t>Total E06</t>
  </si>
  <si>
    <t>E07</t>
  </si>
  <si>
    <t>DEMOLICIÓN SOLERAS H.A. &lt;15 cm C/COMPRESOR</t>
  </si>
  <si>
    <t>Demolición de soleras de hormigón ligeramente armado con mallazo, hasta 15 cm de espesor, con compresor, incluso limpieza y retirada de escombros a pie de carga, sin transporte a vertedero o planta de reciclaje y con parte proporcional de medios auxiliares, sin medidas de protección colectivas. Según RD 105/2008 y NTE-ADD. Medición de superficie realmente ejecutada.</t>
  </si>
  <si>
    <t>Total E07</t>
  </si>
  <si>
    <t>Total 03</t>
  </si>
  <si>
    <t>04</t>
  </si>
  <si>
    <t>rellenos y nivelaciones</t>
  </si>
  <si>
    <t>E08</t>
  </si>
  <si>
    <t>RELLENO/COMPACTADO ZANJA MANO C/RANA C/APORTE</t>
  </si>
  <si>
    <t>Relleno, extendido y compactado con tierras de préstamo en zanjas, por medios manuales, con pisón compactador manual tipo rana, en tongadas de 30 cm de espesor, con aporte de tierras, incluida carga y transporte a pie de tajo, regado de las mismas y con parte proporcional de medios auxiliares. Según CTE DB-SE-C y NTE-ADZ.</t>
  </si>
  <si>
    <t>igual medicion que excavación en zanja</t>
  </si>
  <si>
    <t>=03                E05               000</t>
  </si>
  <si>
    <t>Total E08</t>
  </si>
  <si>
    <t>E09</t>
  </si>
  <si>
    <t>COMPACTACIÓN TERRENO CIELO ABIERTO MECÁNICO C/APORTE</t>
  </si>
  <si>
    <t>Compactación de terrenos a cielo abierto, por medios mecánicos, con aporte de tierras, incluido regado de los mismos, sin definir grado de compactación mínimo y con parte proporcional de medios auxiliares. Según CTE DB-SE-C Y UNE 103500:1994</t>
  </si>
  <si>
    <t>igual medición que excavación pozos</t>
  </si>
  <si>
    <t>=03                E04               000</t>
  </si>
  <si>
    <t>Total E09</t>
  </si>
  <si>
    <t>Total 04</t>
  </si>
  <si>
    <t>05</t>
  </si>
  <si>
    <t>Drenaje</t>
  </si>
  <si>
    <t>E10</t>
  </si>
  <si>
    <t>ACOMETIDA RED GENERAL SANEAMIENTO PVC CORRUGADO</t>
  </si>
  <si>
    <t>u</t>
  </si>
  <si>
    <t>Acometida  de saneamiento pluviales a la red general municipal, hasta una distancia máxima de 8 m, formada por: corte de pavimento por medio de sierra de disco; rotura del pavimento con martillo picador; excavación mecánica de zanjas de saneamiento en terrenos de consistencia dura; rotura, conexión y reparación del colector existente; colocación de tubería de PVC corrugado de 400 mm de diámetro interior; tapado posterior de la acometida; y reposición del pavimento con hormigón en masa de dosificación 250 kg/m3 de cemento, sin incluir formación del pozo en el punto de acometida y con p.p. de medios auxiliares.</t>
  </si>
  <si>
    <t>acometida a pozo en acera</t>
  </si>
  <si>
    <t>Total E10</t>
  </si>
  <si>
    <t>E11</t>
  </si>
  <si>
    <t>ARQUETA REGISTRABLE PREFABRICADA HM 40x40x20 cm</t>
  </si>
  <si>
    <t>Arqueta prefabricada registrable de hormigón en masa con refuerzo de zuncho perimetral en la parte superior, de 40x40x20 cm de medidas interiores, completa, con tapa y marco de hormigón y formación de agujeros para conexiones de tubos. Colocada sobre solera de hormigón en masa HM-20/P/40/X0 de 10 cm de espesor y p.p. de medios auxiliares, sin incluir la excavación ni el relleno perimetral posterior.</t>
  </si>
  <si>
    <t>arquetas internas red</t>
  </si>
  <si>
    <t>Total E11</t>
  </si>
  <si>
    <t>E12</t>
  </si>
  <si>
    <t>ARQUETA ABIERTA PREFAB. HM CON REJILLA HA 40x40x20 cm</t>
  </si>
  <si>
    <t>Arqueta prefabricada abierta de hormigón en masa con refuerzo de zuncho perimetral en la parte superior, de 40x40x20 cm medidas interiores, completa: con rejilla y marco de hormigón y formación de agujeros para conexiones de tubos. Colocada sobre solera de hormigón en masa HM-20/P/40/X0 de 10 cm de espesor y p.p. de medios auxiliares, sin incluir la excavación ni el relleno perimetral posterior.</t>
  </si>
  <si>
    <t>arquetas sumidero</t>
  </si>
  <si>
    <t>Total E12</t>
  </si>
  <si>
    <t>E13</t>
  </si>
  <si>
    <t>TUBERÍA ENTERRADA PVC COMPACTA JUNTA ELÁSTICA SN4 COLOR TEJA 315 mm</t>
  </si>
  <si>
    <t>m</t>
  </si>
  <si>
    <t>Colector de saneamiento enterrado de PVC de pared compacta de color teja y rigidez 4 kN/m2; con un diámetro 315 mm y de unión por junta elástica. Colocado en zanja, sobre una cama de arena de río de 10 cm debidamente compactada y nivelada, relleno lateralmente y superiormente hasta 10 cm por encima de la generatriz con la misma arena; compactando ésta hasta los riñones. Con p.p. de medios auxiliares y sin incluir la excavación ni el tapado posterior de las zanjas. S/UNE-EN 1401-1:2009 y UNE-EN ISO 1452-2:2011.</t>
  </si>
  <si>
    <t>tubos iniciales</t>
  </si>
  <si>
    <t>Total E13</t>
  </si>
  <si>
    <t>E14</t>
  </si>
  <si>
    <t>TUBERÍA ENTERRADA PVC COMPACTA JUNTA ELÁSTICA SN4 COLOR TEJA 400 mm</t>
  </si>
  <si>
    <t>Colector de saneamiento enterrado de PVC de pared compacta de color teja y rigidez 4 kN/m2; con un diámetro 400 mm y de unión por junta elástica. Colocado en zanja, sobre una cama de arena de río de 10 cm debidamente compactada y nivelada, relleno lateralmente y superiormente hasta 10 cm por encima de la generatriz con la misma arena; compactando ésta hasta los riñones. Con p.p. de medios auxiliares y sin incluir la excavación ni el tapado posterior de las zanjas. S/UNE-EN 1401-1:2009 y UNE-EN ISO 1452-2:2011.</t>
  </si>
  <si>
    <t>tubos medios</t>
  </si>
  <si>
    <t>Total E14</t>
  </si>
  <si>
    <t>Total 05</t>
  </si>
  <si>
    <t>06</t>
  </si>
  <si>
    <t>Perfilado del circuito y base pavimento</t>
  </si>
  <si>
    <t>E15</t>
  </si>
  <si>
    <t>FORMACIÓN DE CIRCUITO a&lt;=5,00 m h=2,00 e&lt;35 cm CON SUELO ADECUADO</t>
  </si>
  <si>
    <t>Formación de circuito de tierra en plataforma de base,  de anchura media de 5 m y altura inferiroe a 2 m, espesor de capas de compactación menor de 35 cm y pendiente hacia el exterior según diseño, con suelo adecuado de préstamos, incluso humectación, compactación, rasanteo y refino, totalmente terminado. Incluida parte proporcional de medios auxiliares, sin medidas de protección colectivas. Medición de longitud realmente ejecutada. Conforme a ORDEN 13SEP/2001-NORMA 3.1.IC.</t>
  </si>
  <si>
    <t>circuito corto</t>
  </si>
  <si>
    <t>circuito largo</t>
  </si>
  <si>
    <t>Total E15</t>
  </si>
  <si>
    <t>E16</t>
  </si>
  <si>
    <t>TERRAPLÉN DE CORONACIÓN CON ÁRIDOS RECICLADOS</t>
  </si>
  <si>
    <t>Terraplén de coronación con áridos reciclados, extendido, humectación y compactación, incluso perfilado de taludes y rasanteo de la superficie de coronación, terminado. Incluida parte proporcional de medios auxiliares, sin medidas de protección colectivas. Medición de volumen realmente ejecutado. Conforme a ORDEN FOM/1382/2002-PG3-Art.330.</t>
  </si>
  <si>
    <t>Total E16</t>
  </si>
  <si>
    <t>Total 06</t>
  </si>
  <si>
    <t>07</t>
  </si>
  <si>
    <t>Asfaltado</t>
  </si>
  <si>
    <t>E17</t>
  </si>
  <si>
    <t>RIEGO DE ADHERENCIA C60BP3 ADH MODIFICADO</t>
  </si>
  <si>
    <t>Riego de adherencia, con emulsión asfáltica catiónica de rotura rápida C60BP3 ADH modificada con elastómeros con una dotación de 0,50 kg/m2, incluso barrido y preparación de la superficie.</t>
  </si>
  <si>
    <t>Pump track</t>
  </si>
  <si>
    <t>Total E17</t>
  </si>
  <si>
    <t>E18</t>
  </si>
  <si>
    <t>CAPA DE BASE AC-22 BASE/BIN 15/25 S MAM e=12 cm DESGASTE ÁNGELES &lt;25</t>
  </si>
  <si>
    <t>Suministro y puesta en obra de mezcla bituminosa en caliente de alto módulo tipo AC-22 BASE/BIN 15/25 S MAM en capa de base o intermedia de 12 cm de espesor, con áridos con desgaste de los ángeles &lt;25, extendida y compactada, incluido riego asfáltico de imprimación mediante emulsión catiónica C50BF4 IMP y filler de aportación y betún. Árido con marcado CE y DdP (Declaración de prestaciones) según Reglamento (UE) 305/2011.</t>
  </si>
  <si>
    <t>pump track</t>
  </si>
  <si>
    <t>Total E18</t>
  </si>
  <si>
    <t>E19</t>
  </si>
  <si>
    <t>CAPA RODADURA DISCONTINUA BBTM 11A PMB 45/80-65 e=2,5 cm DESGASTE ÁNGELES &lt;20</t>
  </si>
  <si>
    <t>Suministro y puesta en obra de mezcla bituminosa en caliente tipo BBTM 11A PMB 45/80-65 en capa de rodadura de 2,5 cm de espesor, con una dotación media de 65-80 kg/m2, con áridos de granulometría discontinua con desgaste de los ángeles &lt;20, extendida y compactada, incluido riego asfáltico de adherencia con emulsión catiónica C60B3 ADH, filler de aportación y betún. Árido con marcado CE y DdP (Declaración de prestaciones) según Reglamento (UE) 305/2011.</t>
  </si>
  <si>
    <t>Total E19</t>
  </si>
  <si>
    <t>Total 07</t>
  </si>
  <si>
    <t>08</t>
  </si>
  <si>
    <t>Marcas viales circuito</t>
  </si>
  <si>
    <t>E20</t>
  </si>
  <si>
    <t>PINTURA TERMOPLÁSTICA SÍMBOLOS</t>
  </si>
  <si>
    <t>Pintura termoplástica blanca/color en frío dos componentes reflexiva y permanente P-RR/RW, ejecutada con pintura termoplástica de aplicación en frio por pulverización con una dotación de 3000 gr/m2 y aplicación de microesferas de vidrio con una dotación de 500 gr/m2, medida la longitud realmente pintada, incluso barrido y premarcaje sobre el pavimento con cinta adhesiva, medida la superficie realmente pintada.</t>
  </si>
  <si>
    <t>longitud circuitos</t>
  </si>
  <si>
    <t>Total E20</t>
  </si>
  <si>
    <t>E21</t>
  </si>
  <si>
    <t>PINTURA TERMOPLÁSTICA CEBREADOS</t>
  </si>
  <si>
    <t>Pintura termoplástica blanca/color en frío dos componentes reflexiva y permanente P-RR/RW, ejecutada con pintura termoplástica de aplicación en frío por pulverización con una dotación de 3000 gr/m2 y aplicación de microesferas de vidrio con una dotación de 500 gr/m2, incluso barrido y premarcaje sobre el pavimento con cinta adhesiva, medida la superficie realmente pintada.</t>
  </si>
  <si>
    <t>zonas de accesos</t>
  </si>
  <si>
    <t>Total E21</t>
  </si>
  <si>
    <t>Total 08</t>
  </si>
  <si>
    <t>09</t>
  </si>
  <si>
    <t>E22</t>
  </si>
  <si>
    <t>LÍNEA ALUMBRADO PÚBLICO 4(1x6)+T.16 mm2 Cu C/EXCAVACIÓN</t>
  </si>
  <si>
    <t>Línea de alimentación para alumbrado público formada por conductores de cobre 4(1x6) mm2 con aislamiento tipo RV-0,6/1 kV, incluso cable para red equipotencial tipo VV-750, canalizados bajo tubo de polietileno de alta densidad de D=110 mm en montaje enterrado en zanja en cualquier tipo de terreno, de dimensiones 0,40 cm de ancho por 0,60 cm de profundidad, incluso excavación, relleno con materiales sobrantes, sin reposición de acera o calzada, retirada y transporte a vertedero o planta de reciclaje de los productos sobrantes de la excavación. Totalmente instalada, i/transporte, montaje y conexionado.</t>
  </si>
  <si>
    <t>distribucion</t>
  </si>
  <si>
    <t>Total E22</t>
  </si>
  <si>
    <t>E23</t>
  </si>
  <si>
    <t>ARQUETA PREFABRICADA PP REGISTRO 45x45x60 cm</t>
  </si>
  <si>
    <t>Arqueta para alumbrado público fabricada en polipropileno reforzado sin fondo, de medidas interiores 45x45x60 cm con tapa y marco de polipropileno, resistencia 125 kN. Colocada sobre cama de arena de río de 10 cm de espesor y p.p. de medios auxiliares, sin incluir la excavación ni el relleno perimetral exterior.</t>
  </si>
  <si>
    <t>arquetas base</t>
  </si>
  <si>
    <t>Total E23</t>
  </si>
  <si>
    <t>E24</t>
  </si>
  <si>
    <t>COLUMNA TRONCOCÓNICA H=10 m</t>
  </si>
  <si>
    <t>Columna troncocónica de 10 m de altura con puerta de registro enrasada, de chapa de acero galvanizado por inmersión en caliente, 60 mm de diámetro de acoplamiento luminaria, y placa de acero con refuerzo anular y cartelas; grado de protección IP3X - IK 10, según UNE-EN 40-50. Provista de caja de conexión y protección, conductor interior para 0,6/1 kV, pica de tierra, arqueta de paso y derivación de 0,40x0,40x0,60 cm provista de cerco y tapa de hierro fundido, cimentación realizada con hormigón en masa HM-25/P/40/XC1, XC2 o XC3. Instalado, incluyendo accesorios, placa y pernos, conexionado, y anclaje sobre cimentación; según UNE-EN 40-3-1:2013 y UNE-EN 40-3-2:2013.</t>
  </si>
  <si>
    <t>columnas</t>
  </si>
  <si>
    <t>Total E24</t>
  </si>
  <si>
    <t>E25</t>
  </si>
  <si>
    <t>PROYECTOR SIMÉTRICO/ASIMÉTRICO LED 80W - 8000 lm / 4000K</t>
  </si>
  <si>
    <t>Proyector LED simétrico o asimétrico con carcasa de fundición de aluminio pintado con pintura anti-corrosión en color gris, cierre vidrio templado, grado de protección IP65 - IK08 / Clase I, según UNE-EN60598 y EN-50102; equipado con módulo de LED de 8000 lm y consumo de 80W y temperatura de color blanco neutro (4000 K), driver integrado; para iluminación de áreas de tamaño mediano, y fachadas. Con marcado CE según Reglamento (UE) 305/201. Instalado, incluyendo replanteo, accesorios de anclaje y conexionado.</t>
  </si>
  <si>
    <t>proyectores</t>
  </si>
  <si>
    <t>Total E25</t>
  </si>
  <si>
    <t>Total 09</t>
  </si>
  <si>
    <t>10</t>
  </si>
  <si>
    <t>Acondicionamiento entorno</t>
  </si>
  <si>
    <t>E26</t>
  </si>
  <si>
    <t>ESCARIFICADO SUPERFICIAL TERRENO CON MOTONIVELADORA</t>
  </si>
  <si>
    <t>Escarificado superficial de terreno existente de al menos 15 cm de profundidad, mediante motoniveladora y con parte proporcional de medios auxiliares, sin medidas de protección colectivas. Medición de superficie realmente ejecutada. Conforme a ORDEN FOM/1382/2002-PG3-Art.302.</t>
  </si>
  <si>
    <t>E27</t>
  </si>
  <si>
    <t>ESCARIFICADO Y SIEMBRA DE PRADERA TAPADO CON MANTILLO</t>
  </si>
  <si>
    <t>Escarificado de pradera con máquina escarificadora a motor y resiembra con mezcla de semillas a determinar por la Dirección de Obra, incluso rastrillado de los productos de la escarificación y retirada de sobrantes, abonado, tapado con mantillo y primer riego.</t>
  </si>
  <si>
    <t>zona anexa</t>
  </si>
  <si>
    <t>Total E27</t>
  </si>
  <si>
    <t>E28</t>
  </si>
  <si>
    <t>AUCUBA JAPÓNICA 0,40-0,60 m CONTENEDOR</t>
  </si>
  <si>
    <t>Aucuba japónica (Aucuba) de 0,40 a 0,60 m de altura, suministrado en contenedor y plantación en hoyo de 0,60x0,60x0,60 m, incluso apertura del mismo con los medios indicados, abonado, formación de alcorque y primer riego.</t>
  </si>
  <si>
    <t>bordes</t>
  </si>
  <si>
    <t>Total E28</t>
  </si>
  <si>
    <t>E29</t>
  </si>
  <si>
    <t>Quercus ilex (Encina) de 20 a 25 cm de perímetro de tronco, suministrado en cepellón escayolado y plantación en hoyo de 1,20x1,2</t>
  </si>
  <si>
    <t>Quercus ilex (Encina) de 20 a 25 cm de perímetro de tronco, suministrado en cepellón escayolado y plantación en hoyo de 1,20x1,20x1,20 m, incluso apertura del mismo con los medios indicados, abonado, drenaje, formación de alcorque y primer riego.</t>
  </si>
  <si>
    <t>perimetro</t>
  </si>
  <si>
    <t>Total E29</t>
  </si>
  <si>
    <t>E30</t>
  </si>
  <si>
    <t>CUPRESSUS SEMPERVIRENS 1,00-1,25 m</t>
  </si>
  <si>
    <t>Cupressus sempervirens pyramidalis (Ciprés común) de 1,00 a 1,25 m de altura, suministrado en contenedor y plantación en hoyo de 0,80x0,80x0,80 m, incluso apertura del mismo con los medios indicados, abonado, drenaje, formación de alcorque y primer riego.</t>
  </si>
  <si>
    <t>perímetro</t>
  </si>
  <si>
    <t>Total E30</t>
  </si>
  <si>
    <t>Total 10</t>
  </si>
  <si>
    <t>11</t>
  </si>
  <si>
    <t>Mobiliario</t>
  </si>
  <si>
    <t>E31</t>
  </si>
  <si>
    <t>PANEL DE INFORMACIÓN DOS AGUAS 2,00x1,00x2,50 m</t>
  </si>
  <si>
    <t>Suministro y colocación del panel de información de estructura madera de pino tratado en autoclave, tejado a dos aguas, rotulación en vinilo impreso para exteriores antigraffiti sobre chapa base galvanizada. Dimensiones 2,00x1,00x2,50 m, incluida colocación empotrada.</t>
  </si>
  <si>
    <t>Total E31</t>
  </si>
  <si>
    <t>E32</t>
  </si>
  <si>
    <t>BANCO RÚSTICO MADERA CON BRAZOS 2,30 m</t>
  </si>
  <si>
    <t>Suministro y colocación de banco rústico de 2,30 m de longitud con brazos, de asiento y respaldo rectos, realizado enteramente en madera de teca tratada con protector fungicida, insecticida e hidrófugo, posado sin anclajes sobre el terreno.</t>
  </si>
  <si>
    <t>bordes pump track</t>
  </si>
  <si>
    <t>Total E32</t>
  </si>
  <si>
    <t>Total 11</t>
  </si>
  <si>
    <t>01</t>
  </si>
  <si>
    <t>seguridad y salud</t>
  </si>
  <si>
    <t>Total 0</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</si>
</sst>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7" x14ac:knownFonts="1">
    <font>
      <sz val="11"/>
      <color theme="1"/>
      <name val="Calibri"/>
      <family val="2"/>
      <scheme val="minor"/>
    </font>
    <font>
      <b/>
      <sz val="9"/>
      <color indexed="81"/>
      <name val="Tahoma"/>
      <charset val="1"/>
    </font>
    <font>
      <sz val="8"/>
      <color theme="1"/>
      <name val="Calibri"/>
      <family val="2"/>
      <scheme val="minor"/>
    </font>
    <font>
      <b/>
      <sz val="8"/>
      <color theme="1"/>
      <name val="Calibri"/>
      <family val="2"/>
      <scheme val="minor"/>
    </font>
    <font>
      <b/>
      <sz val="10"/>
      <color theme="1"/>
      <name val="Calibri"/>
      <family val="2"/>
      <scheme val="minor"/>
    </font>
    <font>
      <b/>
      <sz val="14"/>
      <color theme="1"/>
      <name val="Calibri"/>
      <family val="2"/>
      <scheme val="minor"/>
    </font>
    <font>
      <b/>
      <i/>
      <sz val="10"/>
      <color theme="1"/>
      <name val="Calibri"/>
      <family val="2"/>
      <scheme val="minor"/>
    </font>
  </fonts>
  <fills count="5">
    <fill>
      <patternFill patternType="none"/>
    </fill>
    <fill>
      <patternFill patternType="gray125"/>
    </fill>
    <fill>
      <patternFill patternType="solid">
        <fgColor indexed="26"/>
        <bgColor indexed="64"/>
      </patternFill>
    </fill>
    <fill>
      <patternFill patternType="solid">
        <fgColor indexed="15"/>
        <bgColor indexed="64"/>
      </patternFill>
    </fill>
    <fill>
      <patternFill patternType="solid">
        <fgColor indexed="22"/>
        <bgColor indexed="64"/>
      </patternFill>
    </fill>
  </fills>
  <borders count="1">
    <border>
      <left/>
      <right/>
      <top/>
      <bottom/>
      <diagonal/>
    </border>
  </borders>
  <cellStyleXfs count="1">
    <xf numFmtId="0" fontId="0" fillId="0" borderId="0"/>
  </cellStyleXfs>
  <cellXfs count="26">
    <xf numFmtId="0" fontId="0" fillId="0" borderId="0" xfId="0"/>
    <xf numFmtId="49" fontId="4" fillId="0" borderId="0" xfId="0" applyNumberFormat="1" applyFont="1"/>
    <xf numFmtId="0" fontId="4" fillId="0" borderId="0" xfId="0" applyFont="1"/>
    <xf numFmtId="49" fontId="5" fillId="0" borderId="0" xfId="0" applyNumberFormat="1" applyFont="1" applyAlignment="1">
      <alignment vertical="top"/>
    </xf>
    <xf numFmtId="0" fontId="5" fillId="0" borderId="0" xfId="0" applyFont="1" applyAlignment="1">
      <alignment vertical="top"/>
    </xf>
    <xf numFmtId="49" fontId="6" fillId="0" borderId="0" xfId="0" applyNumberFormat="1" applyFont="1" applyAlignment="1">
      <alignment vertical="top"/>
    </xf>
    <xf numFmtId="49" fontId="6" fillId="0" borderId="0" xfId="0" applyNumberFormat="1" applyFont="1" applyAlignment="1">
      <alignment vertical="top" wrapText="1"/>
    </xf>
    <xf numFmtId="49" fontId="6" fillId="0" borderId="0" xfId="0" applyNumberFormat="1" applyFont="1" applyAlignment="1">
      <alignment horizontal="right" vertical="top"/>
    </xf>
    <xf numFmtId="49" fontId="3" fillId="3" borderId="0" xfId="0" applyNumberFormat="1" applyFont="1" applyFill="1" applyAlignment="1">
      <alignment vertical="top"/>
    </xf>
    <xf numFmtId="49" fontId="3" fillId="3" borderId="0" xfId="0" applyNumberFormat="1" applyFont="1" applyFill="1" applyAlignment="1">
      <alignment vertical="top" wrapText="1"/>
    </xf>
    <xf numFmtId="0" fontId="3" fillId="3" borderId="0" xfId="0" applyFont="1" applyFill="1" applyAlignment="1">
      <alignment vertical="top"/>
    </xf>
    <xf numFmtId="3" fontId="3" fillId="2" borderId="0" xfId="0" applyNumberFormat="1" applyFont="1" applyFill="1" applyAlignment="1">
      <alignment vertical="top"/>
    </xf>
    <xf numFmtId="4" fontId="3" fillId="2" borderId="0" xfId="0" applyNumberFormat="1" applyFont="1" applyFill="1" applyAlignment="1">
      <alignment vertical="top"/>
    </xf>
    <xf numFmtId="49" fontId="2" fillId="0" borderId="0" xfId="0" applyNumberFormat="1" applyFont="1" applyAlignment="1">
      <alignment vertical="top"/>
    </xf>
    <xf numFmtId="49" fontId="2" fillId="0" borderId="0" xfId="0" applyNumberFormat="1" applyFont="1" applyAlignment="1">
      <alignment vertical="top" wrapText="1"/>
    </xf>
    <xf numFmtId="0" fontId="2" fillId="0" borderId="0" xfId="0" applyFont="1" applyAlignment="1">
      <alignment vertical="top"/>
    </xf>
    <xf numFmtId="4" fontId="2" fillId="2" borderId="0" xfId="0" applyNumberFormat="1" applyFont="1" applyFill="1" applyAlignment="1">
      <alignment vertical="top"/>
    </xf>
    <xf numFmtId="0" fontId="2" fillId="0" borderId="0" xfId="0" applyFont="1" applyAlignment="1">
      <alignment vertical="top" wrapText="1"/>
    </xf>
    <xf numFmtId="164" fontId="2" fillId="0" borderId="0" xfId="0" applyNumberFormat="1" applyFont="1" applyAlignment="1">
      <alignment vertical="top"/>
    </xf>
    <xf numFmtId="4" fontId="2" fillId="0" borderId="0" xfId="0" applyNumberFormat="1" applyFont="1" applyAlignment="1">
      <alignment vertical="top"/>
    </xf>
    <xf numFmtId="49" fontId="3" fillId="0" borderId="0" xfId="0" applyNumberFormat="1" applyFont="1" applyAlignment="1">
      <alignment vertical="top"/>
    </xf>
    <xf numFmtId="0" fontId="2" fillId="4" borderId="0" xfId="0" applyFont="1" applyFill="1" applyAlignment="1">
      <alignment vertical="top"/>
    </xf>
    <xf numFmtId="0" fontId="2" fillId="4" borderId="0" xfId="0" applyFont="1" applyFill="1" applyAlignment="1">
      <alignment vertical="top" wrapText="1"/>
    </xf>
    <xf numFmtId="3" fontId="2" fillId="0" borderId="0" xfId="0" applyNumberFormat="1" applyFont="1" applyAlignment="1">
      <alignment vertical="top"/>
    </xf>
    <xf numFmtId="3" fontId="3" fillId="3" borderId="0" xfId="0" applyNumberFormat="1" applyFont="1" applyFill="1" applyAlignment="1">
      <alignment vertical="top"/>
    </xf>
    <xf numFmtId="4" fontId="3" fillId="3" borderId="0" xfId="0" applyNumberFormat="1" applyFont="1" applyFill="1" applyAlignment="1">
      <alignmen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M222"/>
  <sheetViews>
    <sheetView tabSelected="1" workbookViewId="0">
      <pane xSplit="4" ySplit="3" topLeftCell="E4" activePane="bottomRight" state="frozen"/>
      <selection pane="topRight" activeCell="E1" sqref="E1"/>
      <selection pane="bottomLeft" activeCell="A4" sqref="A4"/>
      <selection pane="bottomRight"/>
    </sheetView>
  </sheetViews>
  <sheetFormatPr baseColWidth="10" defaultRowHeight="15" x14ac:dyDescent="0.25"/>
  <cols>
    <col min="1" max="1" width="15.5703125" bestFit="1" customWidth="1"/>
    <col min="2" max="2" width="6.5703125" customWidth="1"/>
    <col min="3" max="3" width="3.7109375" customWidth="1"/>
    <col min="4" max="4" width="32.85546875" customWidth="1"/>
    <col min="5" max="5" width="27.85546875" bestFit="1" customWidth="1"/>
    <col min="6" max="6" width="10.85546875" customWidth="1"/>
    <col min="7" max="7" width="8.5703125" customWidth="1"/>
    <col min="8" max="8" width="8.140625" customWidth="1"/>
    <col min="9" max="9" width="6.5703125" customWidth="1"/>
    <col min="10" max="10" width="8.7109375" customWidth="1"/>
    <col min="11" max="11" width="17.42578125" bestFit="1" customWidth="1"/>
    <col min="12" max="13" width="8.7109375" customWidth="1"/>
  </cols>
  <sheetData>
    <row r="1" spans="1:13" x14ac:dyDescent="0.25">
      <c r="A1" s="1" t="s">
        <v>0</v>
      </c>
      <c r="B1" s="2"/>
      <c r="C1" s="2"/>
      <c r="D1" s="2"/>
      <c r="E1" s="2"/>
      <c r="F1" s="2"/>
      <c r="G1" s="2"/>
      <c r="H1" s="2"/>
      <c r="I1" s="2"/>
      <c r="J1" s="2"/>
      <c r="K1" s="2"/>
      <c r="L1" s="2"/>
      <c r="M1" s="2"/>
    </row>
    <row r="2" spans="1:13" ht="18.75" x14ac:dyDescent="0.25">
      <c r="A2" s="3" t="s">
        <v>1</v>
      </c>
      <c r="B2" s="4"/>
      <c r="C2" s="4"/>
      <c r="D2" s="4"/>
      <c r="E2" s="4"/>
      <c r="F2" s="4"/>
      <c r="G2" s="4"/>
      <c r="H2" s="4"/>
      <c r="I2" s="4"/>
      <c r="J2" s="4"/>
      <c r="K2" s="4"/>
      <c r="L2" s="4"/>
      <c r="M2" s="4"/>
    </row>
    <row r="3" spans="1:13" x14ac:dyDescent="0.25">
      <c r="A3" s="5" t="s">
        <v>2</v>
      </c>
      <c r="B3" s="5" t="s">
        <v>5</v>
      </c>
      <c r="C3" s="5" t="s">
        <v>6</v>
      </c>
      <c r="D3" s="6" t="s">
        <v>3</v>
      </c>
      <c r="E3" s="5" t="s">
        <v>9</v>
      </c>
      <c r="F3" s="7" t="s">
        <v>10</v>
      </c>
      <c r="G3" s="7" t="s">
        <v>11</v>
      </c>
      <c r="H3" s="7" t="s">
        <v>12</v>
      </c>
      <c r="I3" s="7" t="s">
        <v>13</v>
      </c>
      <c r="J3" s="7" t="s">
        <v>14</v>
      </c>
      <c r="K3" s="7" t="s">
        <v>7</v>
      </c>
      <c r="L3" s="7" t="s">
        <v>8</v>
      </c>
      <c r="M3" s="7" t="s">
        <v>4</v>
      </c>
    </row>
    <row r="4" spans="1:13" x14ac:dyDescent="0.25">
      <c r="A4" s="8" t="s">
        <v>15</v>
      </c>
      <c r="B4" s="8" t="s">
        <v>17</v>
      </c>
      <c r="C4" s="8" t="s">
        <v>0</v>
      </c>
      <c r="D4" s="9" t="s">
        <v>16</v>
      </c>
      <c r="E4" s="10"/>
      <c r="F4" s="10"/>
      <c r="G4" s="10"/>
      <c r="H4" s="10"/>
      <c r="I4" s="10"/>
      <c r="J4" s="10"/>
      <c r="K4" s="11">
        <f>K21</f>
        <v>1</v>
      </c>
      <c r="L4" s="12">
        <f>L21</f>
        <v>10761.45</v>
      </c>
      <c r="M4" s="12">
        <f>M21</f>
        <v>10761.45</v>
      </c>
    </row>
    <row r="5" spans="1:13" x14ac:dyDescent="0.25">
      <c r="A5" s="13" t="s">
        <v>18</v>
      </c>
      <c r="B5" s="13" t="s">
        <v>20</v>
      </c>
      <c r="C5" s="13" t="s">
        <v>21</v>
      </c>
      <c r="D5" s="14" t="s">
        <v>19</v>
      </c>
      <c r="E5" s="15"/>
      <c r="F5" s="15"/>
      <c r="G5" s="15"/>
      <c r="H5" s="15"/>
      <c r="I5" s="15"/>
      <c r="J5" s="15"/>
      <c r="K5" s="16">
        <f>K9</f>
        <v>2095</v>
      </c>
      <c r="L5" s="16">
        <f>L9</f>
        <v>1</v>
      </c>
      <c r="M5" s="16">
        <f>M9</f>
        <v>2095</v>
      </c>
    </row>
    <row r="6" spans="1:13" ht="101.25" x14ac:dyDescent="0.25">
      <c r="A6" s="15"/>
      <c r="B6" s="15"/>
      <c r="C6" s="15"/>
      <c r="D6" s="17" t="s">
        <v>22</v>
      </c>
      <c r="E6" s="15"/>
      <c r="F6" s="15"/>
      <c r="G6" s="15"/>
      <c r="H6" s="15"/>
      <c r="I6" s="15"/>
      <c r="J6" s="15"/>
      <c r="K6" s="15"/>
      <c r="L6" s="15"/>
      <c r="M6" s="15"/>
    </row>
    <row r="7" spans="1:13" x14ac:dyDescent="0.25">
      <c r="A7" s="15"/>
      <c r="B7" s="15"/>
      <c r="C7" s="15"/>
      <c r="D7" s="17"/>
      <c r="E7" s="13" t="s">
        <v>23</v>
      </c>
      <c r="F7" s="18">
        <v>1</v>
      </c>
      <c r="G7" s="19">
        <v>1340</v>
      </c>
      <c r="H7" s="19">
        <v>0</v>
      </c>
      <c r="I7" s="19">
        <v>0</v>
      </c>
      <c r="J7" s="16">
        <f>OR(F7&lt;&gt;0,G7&lt;&gt;0,H7&lt;&gt;0,I7&lt;&gt;0)*(F7 + (F7 = 0))*(G7 + (G7 = 0))*(H7 + (H7 = 0))*(I7 + (I7 = 0))</f>
        <v>1340</v>
      </c>
      <c r="K7" s="15"/>
      <c r="L7" s="15"/>
      <c r="M7" s="15"/>
    </row>
    <row r="8" spans="1:13" x14ac:dyDescent="0.25">
      <c r="A8" s="15"/>
      <c r="B8" s="15"/>
      <c r="C8" s="15"/>
      <c r="D8" s="17"/>
      <c r="E8" s="13" t="s">
        <v>24</v>
      </c>
      <c r="F8" s="18">
        <v>1</v>
      </c>
      <c r="G8" s="19">
        <v>755</v>
      </c>
      <c r="H8" s="19">
        <v>0</v>
      </c>
      <c r="I8" s="19">
        <v>0</v>
      </c>
      <c r="J8" s="16">
        <f>OR(F8&lt;&gt;0,G8&lt;&gt;0,H8&lt;&gt;0,I8&lt;&gt;0)*(F8 + (F8 = 0))*(G8 + (G8 = 0))*(H8 + (H8 = 0))*(I8 + (I8 = 0))</f>
        <v>755</v>
      </c>
      <c r="K8" s="15"/>
      <c r="L8" s="15"/>
      <c r="M8" s="15"/>
    </row>
    <row r="9" spans="1:13" x14ac:dyDescent="0.25">
      <c r="A9" s="15"/>
      <c r="B9" s="15"/>
      <c r="C9" s="15"/>
      <c r="D9" s="17"/>
      <c r="E9" s="15"/>
      <c r="F9" s="15"/>
      <c r="G9" s="15"/>
      <c r="H9" s="15"/>
      <c r="I9" s="15"/>
      <c r="J9" s="20" t="s">
        <v>25</v>
      </c>
      <c r="K9" s="12">
        <f>SUM(J7:J8)</f>
        <v>2095</v>
      </c>
      <c r="L9" s="19">
        <v>1</v>
      </c>
      <c r="M9" s="12">
        <f>ROUND(L9*K9,2)</f>
        <v>2095</v>
      </c>
    </row>
    <row r="10" spans="1:13" ht="0.95" customHeight="1" x14ac:dyDescent="0.25">
      <c r="A10" s="21"/>
      <c r="B10" s="21"/>
      <c r="C10" s="21"/>
      <c r="D10" s="22"/>
      <c r="E10" s="21"/>
      <c r="F10" s="21"/>
      <c r="G10" s="21"/>
      <c r="H10" s="21"/>
      <c r="I10" s="21"/>
      <c r="J10" s="21"/>
      <c r="K10" s="21"/>
      <c r="L10" s="21"/>
      <c r="M10" s="21"/>
    </row>
    <row r="11" spans="1:13" x14ac:dyDescent="0.25">
      <c r="A11" s="13" t="s">
        <v>26</v>
      </c>
      <c r="B11" s="13" t="s">
        <v>20</v>
      </c>
      <c r="C11" s="13" t="s">
        <v>28</v>
      </c>
      <c r="D11" s="14" t="s">
        <v>27</v>
      </c>
      <c r="E11" s="15"/>
      <c r="F11" s="15"/>
      <c r="G11" s="15"/>
      <c r="H11" s="15"/>
      <c r="I11" s="15"/>
      <c r="J11" s="15"/>
      <c r="K11" s="16">
        <f>K14</f>
        <v>1340</v>
      </c>
      <c r="L11" s="16">
        <f>L14</f>
        <v>2.14</v>
      </c>
      <c r="M11" s="16">
        <f>M14</f>
        <v>2867.6</v>
      </c>
    </row>
    <row r="12" spans="1:13" ht="90" x14ac:dyDescent="0.25">
      <c r="A12" s="15"/>
      <c r="B12" s="15"/>
      <c r="C12" s="15"/>
      <c r="D12" s="17" t="s">
        <v>29</v>
      </c>
      <c r="E12" s="15"/>
      <c r="F12" s="15"/>
      <c r="G12" s="15"/>
      <c r="H12" s="15"/>
      <c r="I12" s="15"/>
      <c r="J12" s="15"/>
      <c r="K12" s="15"/>
      <c r="L12" s="15"/>
      <c r="M12" s="15"/>
    </row>
    <row r="13" spans="1:13" x14ac:dyDescent="0.25">
      <c r="A13" s="15"/>
      <c r="B13" s="15"/>
      <c r="C13" s="15"/>
      <c r="D13" s="17"/>
      <c r="E13" s="13" t="s">
        <v>30</v>
      </c>
      <c r="F13" s="18">
        <v>1</v>
      </c>
      <c r="G13" s="19">
        <v>1340</v>
      </c>
      <c r="H13" s="19">
        <v>0</v>
      </c>
      <c r="I13" s="19">
        <v>0</v>
      </c>
      <c r="J13" s="16">
        <f>OR(F13&lt;&gt;0,G13&lt;&gt;0,H13&lt;&gt;0,I13&lt;&gt;0)*(F13 + (F13 = 0))*(G13 + (G13 = 0))*(H13 + (H13 = 0))*(I13 + (I13 = 0))</f>
        <v>1340</v>
      </c>
      <c r="K13" s="15"/>
      <c r="L13" s="15"/>
      <c r="M13" s="15"/>
    </row>
    <row r="14" spans="1:13" x14ac:dyDescent="0.25">
      <c r="A14" s="15"/>
      <c r="B14" s="15"/>
      <c r="C14" s="15"/>
      <c r="D14" s="17"/>
      <c r="E14" s="15"/>
      <c r="F14" s="15"/>
      <c r="G14" s="15"/>
      <c r="H14" s="15"/>
      <c r="I14" s="15"/>
      <c r="J14" s="20" t="s">
        <v>31</v>
      </c>
      <c r="K14" s="12">
        <f>SUM(J13:J13)</f>
        <v>1340</v>
      </c>
      <c r="L14" s="19">
        <v>2.14</v>
      </c>
      <c r="M14" s="12">
        <f>ROUND(L14*K14,2)</f>
        <v>2867.6</v>
      </c>
    </row>
    <row r="15" spans="1:13" ht="0.95" customHeight="1" x14ac:dyDescent="0.25">
      <c r="A15" s="21"/>
      <c r="B15" s="21"/>
      <c r="C15" s="21"/>
      <c r="D15" s="22"/>
      <c r="E15" s="21"/>
      <c r="F15" s="21"/>
      <c r="G15" s="21"/>
      <c r="H15" s="21"/>
      <c r="I15" s="21"/>
      <c r="J15" s="21"/>
      <c r="K15" s="21"/>
      <c r="L15" s="21"/>
      <c r="M15" s="21"/>
    </row>
    <row r="16" spans="1:13" ht="33.75" x14ac:dyDescent="0.25">
      <c r="A16" s="13" t="s">
        <v>32</v>
      </c>
      <c r="B16" s="13" t="s">
        <v>20</v>
      </c>
      <c r="C16" s="13" t="s">
        <v>28</v>
      </c>
      <c r="D16" s="14" t="s">
        <v>33</v>
      </c>
      <c r="E16" s="15"/>
      <c r="F16" s="15"/>
      <c r="G16" s="15"/>
      <c r="H16" s="15"/>
      <c r="I16" s="15"/>
      <c r="J16" s="15"/>
      <c r="K16" s="16">
        <f>K19</f>
        <v>335</v>
      </c>
      <c r="L16" s="16">
        <f>L19</f>
        <v>17.309999999999999</v>
      </c>
      <c r="M16" s="16">
        <f>M19</f>
        <v>5798.85</v>
      </c>
    </row>
    <row r="17" spans="1:13" ht="112.5" x14ac:dyDescent="0.25">
      <c r="A17" s="15"/>
      <c r="B17" s="15"/>
      <c r="C17" s="15"/>
      <c r="D17" s="17" t="s">
        <v>34</v>
      </c>
      <c r="E17" s="15"/>
      <c r="F17" s="15"/>
      <c r="G17" s="15"/>
      <c r="H17" s="15"/>
      <c r="I17" s="15"/>
      <c r="J17" s="15"/>
      <c r="K17" s="15"/>
      <c r="L17" s="15"/>
      <c r="M17" s="15"/>
    </row>
    <row r="18" spans="1:13" x14ac:dyDescent="0.25">
      <c r="A18" s="15"/>
      <c r="B18" s="15"/>
      <c r="C18" s="15"/>
      <c r="D18" s="17"/>
      <c r="E18" s="13" t="s">
        <v>35</v>
      </c>
      <c r="F18" s="18">
        <v>0.25</v>
      </c>
      <c r="G18" s="19">
        <v>1340</v>
      </c>
      <c r="H18" s="19">
        <v>0</v>
      </c>
      <c r="I18" s="19">
        <v>0</v>
      </c>
      <c r="J18" s="16">
        <f>OR(F18&lt;&gt;0,G18&lt;&gt;0,H18&lt;&gt;0,I18&lt;&gt;0)*(F18 + (F18 = 0))*(G18 + (G18 = 0))*(H18 + (H18 = 0))*(I18 + (I18 = 0))</f>
        <v>335</v>
      </c>
      <c r="K18" s="15"/>
      <c r="L18" s="15"/>
      <c r="M18" s="15"/>
    </row>
    <row r="19" spans="1:13" x14ac:dyDescent="0.25">
      <c r="A19" s="15"/>
      <c r="B19" s="15"/>
      <c r="C19" s="15"/>
      <c r="D19" s="17"/>
      <c r="E19" s="15"/>
      <c r="F19" s="15"/>
      <c r="G19" s="15"/>
      <c r="H19" s="15"/>
      <c r="I19" s="15"/>
      <c r="J19" s="20" t="s">
        <v>36</v>
      </c>
      <c r="K19" s="12">
        <f>SUM(J18:J18)</f>
        <v>335</v>
      </c>
      <c r="L19" s="19">
        <v>17.309999999999999</v>
      </c>
      <c r="M19" s="12">
        <f>ROUND(L19*K19,2)</f>
        <v>5798.85</v>
      </c>
    </row>
    <row r="20" spans="1:13" ht="0.95" customHeight="1" x14ac:dyDescent="0.25">
      <c r="A20" s="21"/>
      <c r="B20" s="21"/>
      <c r="C20" s="21"/>
      <c r="D20" s="22"/>
      <c r="E20" s="21"/>
      <c r="F20" s="21"/>
      <c r="G20" s="21"/>
      <c r="H20" s="21"/>
      <c r="I20" s="21"/>
      <c r="J20" s="21"/>
      <c r="K20" s="21"/>
      <c r="L20" s="21"/>
      <c r="M20" s="21"/>
    </row>
    <row r="21" spans="1:13" x14ac:dyDescent="0.25">
      <c r="A21" s="15"/>
      <c r="B21" s="15"/>
      <c r="C21" s="15"/>
      <c r="D21" s="17"/>
      <c r="E21" s="15"/>
      <c r="F21" s="15"/>
      <c r="G21" s="15"/>
      <c r="H21" s="15"/>
      <c r="I21" s="15"/>
      <c r="J21" s="20" t="s">
        <v>37</v>
      </c>
      <c r="K21" s="23">
        <v>1</v>
      </c>
      <c r="L21" s="12">
        <f>M5+M11+M16</f>
        <v>10761.45</v>
      </c>
      <c r="M21" s="12">
        <f>ROUND(L21*K21,2)</f>
        <v>10761.45</v>
      </c>
    </row>
    <row r="22" spans="1:13" ht="0.95" customHeight="1" x14ac:dyDescent="0.25">
      <c r="A22" s="21"/>
      <c r="B22" s="21"/>
      <c r="C22" s="21"/>
      <c r="D22" s="22"/>
      <c r="E22" s="21"/>
      <c r="F22" s="21"/>
      <c r="G22" s="21"/>
      <c r="H22" s="21"/>
      <c r="I22" s="21"/>
      <c r="J22" s="21"/>
      <c r="K22" s="21"/>
      <c r="L22" s="21"/>
      <c r="M22" s="21"/>
    </row>
    <row r="23" spans="1:13" x14ac:dyDescent="0.25">
      <c r="A23" s="8" t="s">
        <v>38</v>
      </c>
      <c r="B23" s="8" t="s">
        <v>17</v>
      </c>
      <c r="C23" s="8" t="s">
        <v>0</v>
      </c>
      <c r="D23" s="9" t="s">
        <v>39</v>
      </c>
      <c r="E23" s="10"/>
      <c r="F23" s="10"/>
      <c r="G23" s="10"/>
      <c r="H23" s="10"/>
      <c r="I23" s="10"/>
      <c r="J23" s="10"/>
      <c r="K23" s="11">
        <f>K63</f>
        <v>1</v>
      </c>
      <c r="L23" s="12">
        <f>L63</f>
        <v>1027.6199999999999</v>
      </c>
      <c r="M23" s="12">
        <f>M63</f>
        <v>1027.6199999999999</v>
      </c>
    </row>
    <row r="24" spans="1:13" ht="22.5" x14ac:dyDescent="0.25">
      <c r="A24" s="13" t="s">
        <v>40</v>
      </c>
      <c r="B24" s="13" t="s">
        <v>20</v>
      </c>
      <c r="C24" s="13" t="s">
        <v>28</v>
      </c>
      <c r="D24" s="14" t="s">
        <v>41</v>
      </c>
      <c r="E24" s="15"/>
      <c r="F24" s="15"/>
      <c r="G24" s="15"/>
      <c r="H24" s="15"/>
      <c r="I24" s="15"/>
      <c r="J24" s="15"/>
      <c r="K24" s="16">
        <f>K30</f>
        <v>5.07</v>
      </c>
      <c r="L24" s="16">
        <f>L30</f>
        <v>8.3000000000000007</v>
      </c>
      <c r="M24" s="16">
        <f>M30</f>
        <v>42.08</v>
      </c>
    </row>
    <row r="25" spans="1:13" ht="101.25" x14ac:dyDescent="0.25">
      <c r="A25" s="15"/>
      <c r="B25" s="15"/>
      <c r="C25" s="15"/>
      <c r="D25" s="17" t="s">
        <v>42</v>
      </c>
      <c r="E25" s="15"/>
      <c r="F25" s="15"/>
      <c r="G25" s="15"/>
      <c r="H25" s="15"/>
      <c r="I25" s="15"/>
      <c r="J25" s="15"/>
      <c r="K25" s="15"/>
      <c r="L25" s="15"/>
      <c r="M25" s="15"/>
    </row>
    <row r="26" spans="1:13" x14ac:dyDescent="0.25">
      <c r="A26" s="15"/>
      <c r="B26" s="15"/>
      <c r="C26" s="15"/>
      <c r="D26" s="17"/>
      <c r="E26" s="13" t="s">
        <v>43</v>
      </c>
      <c r="F26" s="18">
        <v>1</v>
      </c>
      <c r="G26" s="19">
        <v>1</v>
      </c>
      <c r="H26" s="19">
        <v>1</v>
      </c>
      <c r="I26" s="19">
        <v>2</v>
      </c>
      <c r="J26" s="16">
        <f>OR(F26&lt;&gt;0,G26&lt;&gt;0,H26&lt;&gt;0,I26&lt;&gt;0)*(F26 + (F26 = 0))*(G26 + (G26 = 0))*(H26 + (H26 = 0))*(I26 + (I26 = 0))</f>
        <v>2</v>
      </c>
      <c r="K26" s="15"/>
      <c r="L26" s="15"/>
      <c r="M26" s="15"/>
    </row>
    <row r="27" spans="1:13" x14ac:dyDescent="0.25">
      <c r="A27" s="15"/>
      <c r="B27" s="15"/>
      <c r="C27" s="15"/>
      <c r="D27" s="17"/>
      <c r="E27" s="13" t="s">
        <v>44</v>
      </c>
      <c r="F27" s="18">
        <v>5</v>
      </c>
      <c r="G27" s="19">
        <v>0.6</v>
      </c>
      <c r="H27" s="19">
        <v>0.6</v>
      </c>
      <c r="I27" s="19">
        <v>0.7</v>
      </c>
      <c r="J27" s="16">
        <f>OR(F27&lt;&gt;0,G27&lt;&gt;0,H27&lt;&gt;0,I27&lt;&gt;0)*(F27 + (F27 = 0))*(G27 + (G27 = 0))*(H27 + (H27 = 0))*(I27 + (I27 = 0))</f>
        <v>1.26</v>
      </c>
      <c r="K27" s="15"/>
      <c r="L27" s="15"/>
      <c r="M27" s="15"/>
    </row>
    <row r="28" spans="1:13" x14ac:dyDescent="0.25">
      <c r="A28" s="15"/>
      <c r="B28" s="15"/>
      <c r="C28" s="15"/>
      <c r="D28" s="17"/>
      <c r="E28" s="13" t="s">
        <v>45</v>
      </c>
      <c r="F28" s="18">
        <v>4</v>
      </c>
      <c r="G28" s="19">
        <v>0.6</v>
      </c>
      <c r="H28" s="19">
        <v>0.6</v>
      </c>
      <c r="I28" s="19">
        <v>0.7</v>
      </c>
      <c r="J28" s="16">
        <f>OR(F28&lt;&gt;0,G28&lt;&gt;0,H28&lt;&gt;0,I28&lt;&gt;0)*(F28 + (F28 = 0))*(G28 + (G28 = 0))*(H28 + (H28 = 0))*(I28 + (I28 = 0))</f>
        <v>1.01</v>
      </c>
      <c r="K28" s="15"/>
      <c r="L28" s="15"/>
      <c r="M28" s="15"/>
    </row>
    <row r="29" spans="1:13" x14ac:dyDescent="0.25">
      <c r="A29" s="15"/>
      <c r="B29" s="15"/>
      <c r="C29" s="15"/>
      <c r="D29" s="17"/>
      <c r="E29" s="13" t="s">
        <v>46</v>
      </c>
      <c r="F29" s="18">
        <v>1</v>
      </c>
      <c r="G29" s="19">
        <v>1</v>
      </c>
      <c r="H29" s="19">
        <v>1</v>
      </c>
      <c r="I29" s="19">
        <v>0.8</v>
      </c>
      <c r="J29" s="16">
        <f>OR(F29&lt;&gt;0,G29&lt;&gt;0,H29&lt;&gt;0,I29&lt;&gt;0)*(F29 + (F29 = 0))*(G29 + (G29 = 0))*(H29 + (H29 = 0))*(I29 + (I29 = 0))</f>
        <v>0.8</v>
      </c>
      <c r="K29" s="15"/>
      <c r="L29" s="15"/>
      <c r="M29" s="15"/>
    </row>
    <row r="30" spans="1:13" x14ac:dyDescent="0.25">
      <c r="A30" s="15"/>
      <c r="B30" s="15"/>
      <c r="C30" s="15"/>
      <c r="D30" s="17"/>
      <c r="E30" s="15"/>
      <c r="F30" s="15"/>
      <c r="G30" s="15"/>
      <c r="H30" s="15"/>
      <c r="I30" s="15"/>
      <c r="J30" s="20" t="s">
        <v>47</v>
      </c>
      <c r="K30" s="12">
        <f>SUM(J26:J29)</f>
        <v>5.07</v>
      </c>
      <c r="L30" s="19">
        <v>8.3000000000000007</v>
      </c>
      <c r="M30" s="12">
        <f>ROUND(L30*K30,2)</f>
        <v>42.08</v>
      </c>
    </row>
    <row r="31" spans="1:13" ht="0.95" customHeight="1" x14ac:dyDescent="0.25">
      <c r="A31" s="21"/>
      <c r="B31" s="21"/>
      <c r="C31" s="21"/>
      <c r="D31" s="22"/>
      <c r="E31" s="21"/>
      <c r="F31" s="21"/>
      <c r="G31" s="21"/>
      <c r="H31" s="21"/>
      <c r="I31" s="21"/>
      <c r="J31" s="21"/>
      <c r="K31" s="21"/>
      <c r="L31" s="21"/>
      <c r="M31" s="21"/>
    </row>
    <row r="32" spans="1:13" x14ac:dyDescent="0.25">
      <c r="A32" s="13" t="s">
        <v>48</v>
      </c>
      <c r="B32" s="13" t="s">
        <v>20</v>
      </c>
      <c r="C32" s="13" t="s">
        <v>28</v>
      </c>
      <c r="D32" s="14" t="s">
        <v>49</v>
      </c>
      <c r="E32" s="15"/>
      <c r="F32" s="15"/>
      <c r="G32" s="15"/>
      <c r="H32" s="15"/>
      <c r="I32" s="15"/>
      <c r="J32" s="15"/>
      <c r="K32" s="16">
        <f>K44</f>
        <v>116.81</v>
      </c>
      <c r="L32" s="16">
        <f>L44</f>
        <v>6.03</v>
      </c>
      <c r="M32" s="16">
        <f>M44</f>
        <v>704.36</v>
      </c>
    </row>
    <row r="33" spans="1:13" ht="90" x14ac:dyDescent="0.25">
      <c r="A33" s="15"/>
      <c r="B33" s="15"/>
      <c r="C33" s="15"/>
      <c r="D33" s="17" t="s">
        <v>50</v>
      </c>
      <c r="E33" s="15"/>
      <c r="F33" s="15"/>
      <c r="G33" s="15"/>
      <c r="H33" s="15"/>
      <c r="I33" s="15"/>
      <c r="J33" s="15"/>
      <c r="K33" s="15"/>
      <c r="L33" s="15"/>
      <c r="M33" s="15"/>
    </row>
    <row r="34" spans="1:13" x14ac:dyDescent="0.25">
      <c r="A34" s="15"/>
      <c r="B34" s="15"/>
      <c r="C34" s="15"/>
      <c r="D34" s="17"/>
      <c r="E34" s="13" t="s">
        <v>51</v>
      </c>
      <c r="F34" s="18">
        <v>0</v>
      </c>
      <c r="G34" s="19">
        <v>0</v>
      </c>
      <c r="H34" s="19">
        <v>0</v>
      </c>
      <c r="I34" s="19">
        <v>0</v>
      </c>
      <c r="J34" s="16">
        <f>OR(F34&lt;&gt;0,G34&lt;&gt;0,H34&lt;&gt;0,I34&lt;&gt;0)*(F34 + (F34 = 0))*(G34 + (G34 = 0))*(H34 + (H34 = 0))*(I34 + (I34 = 0))</f>
        <v>0</v>
      </c>
      <c r="K34" s="15"/>
      <c r="L34" s="15"/>
      <c r="M34" s="15"/>
    </row>
    <row r="35" spans="1:13" x14ac:dyDescent="0.25">
      <c r="A35" s="15"/>
      <c r="B35" s="15"/>
      <c r="C35" s="15"/>
      <c r="D35" s="17"/>
      <c r="E35" s="13" t="s">
        <v>52</v>
      </c>
      <c r="F35" s="18">
        <v>1</v>
      </c>
      <c r="G35" s="19">
        <v>12.84</v>
      </c>
      <c r="H35" s="19">
        <v>1</v>
      </c>
      <c r="I35" s="19">
        <v>2</v>
      </c>
      <c r="J35" s="16">
        <f>OR(F35&lt;&gt;0,G35&lt;&gt;0,H35&lt;&gt;0,I35&lt;&gt;0)*(F35 + (F35 = 0))*(G35 + (G35 = 0))*(H35 + (H35 = 0))*(I35 + (I35 = 0))</f>
        <v>25.68</v>
      </c>
      <c r="K35" s="15"/>
      <c r="L35" s="15"/>
      <c r="M35" s="15"/>
    </row>
    <row r="36" spans="1:13" x14ac:dyDescent="0.25">
      <c r="A36" s="15"/>
      <c r="B36" s="15"/>
      <c r="C36" s="15"/>
      <c r="D36" s="17"/>
      <c r="E36" s="13" t="s">
        <v>53</v>
      </c>
      <c r="F36" s="18">
        <v>1</v>
      </c>
      <c r="G36" s="19">
        <v>14.61</v>
      </c>
      <c r="H36" s="19">
        <v>0.8</v>
      </c>
      <c r="I36" s="19">
        <v>1</v>
      </c>
      <c r="J36" s="16">
        <f>OR(F36&lt;&gt;0,G36&lt;&gt;0,H36&lt;&gt;0,I36&lt;&gt;0)*(F36 + (F36 = 0))*(G36 + (G36 = 0))*(H36 + (H36 = 0))*(I36 + (I36 = 0))</f>
        <v>11.69</v>
      </c>
      <c r="K36" s="15"/>
      <c r="L36" s="15"/>
      <c r="M36" s="15"/>
    </row>
    <row r="37" spans="1:13" x14ac:dyDescent="0.25">
      <c r="A37" s="15"/>
      <c r="B37" s="15"/>
      <c r="C37" s="15"/>
      <c r="D37" s="17"/>
      <c r="E37" s="13" t="s">
        <v>0</v>
      </c>
      <c r="F37" s="18">
        <v>1</v>
      </c>
      <c r="G37" s="19">
        <v>25.44</v>
      </c>
      <c r="H37" s="19">
        <v>0.8</v>
      </c>
      <c r="I37" s="19">
        <v>1</v>
      </c>
      <c r="J37" s="16">
        <f>OR(F37&lt;&gt;0,G37&lt;&gt;0,H37&lt;&gt;0,I37&lt;&gt;0)*(F37 + (F37 = 0))*(G37 + (G37 = 0))*(H37 + (H37 = 0))*(I37 + (I37 = 0))</f>
        <v>20.350000000000001</v>
      </c>
      <c r="K37" s="15"/>
      <c r="L37" s="15"/>
      <c r="M37" s="15"/>
    </row>
    <row r="38" spans="1:13" x14ac:dyDescent="0.25">
      <c r="A38" s="15"/>
      <c r="B38" s="15"/>
      <c r="C38" s="15"/>
      <c r="D38" s="17"/>
      <c r="E38" s="13" t="s">
        <v>0</v>
      </c>
      <c r="F38" s="18">
        <v>1</v>
      </c>
      <c r="G38" s="19">
        <v>11.39</v>
      </c>
      <c r="H38" s="19">
        <v>0.8</v>
      </c>
      <c r="I38" s="19">
        <v>1</v>
      </c>
      <c r="J38" s="16">
        <f>OR(F38&lt;&gt;0,G38&lt;&gt;0,H38&lt;&gt;0,I38&lt;&gt;0)*(F38 + (F38 = 0))*(G38 + (G38 = 0))*(H38 + (H38 = 0))*(I38 + (I38 = 0))</f>
        <v>9.11</v>
      </c>
      <c r="K38" s="15"/>
      <c r="L38" s="15"/>
      <c r="M38" s="15"/>
    </row>
    <row r="39" spans="1:13" x14ac:dyDescent="0.25">
      <c r="A39" s="15"/>
      <c r="B39" s="15"/>
      <c r="C39" s="15"/>
      <c r="D39" s="17"/>
      <c r="E39" s="13" t="s">
        <v>0</v>
      </c>
      <c r="F39" s="18">
        <v>1</v>
      </c>
      <c r="G39" s="19">
        <v>11.48</v>
      </c>
      <c r="H39" s="19">
        <v>0.8</v>
      </c>
      <c r="I39" s="19">
        <v>1</v>
      </c>
      <c r="J39" s="16">
        <f>OR(F39&lt;&gt;0,G39&lt;&gt;0,H39&lt;&gt;0,I39&lt;&gt;0)*(F39 + (F39 = 0))*(G39 + (G39 = 0))*(H39 + (H39 = 0))*(I39 + (I39 = 0))</f>
        <v>9.18</v>
      </c>
      <c r="K39" s="15"/>
      <c r="L39" s="15"/>
      <c r="M39" s="15"/>
    </row>
    <row r="40" spans="1:13" x14ac:dyDescent="0.25">
      <c r="A40" s="15"/>
      <c r="B40" s="15"/>
      <c r="C40" s="15"/>
      <c r="D40" s="17"/>
      <c r="E40" s="13" t="s">
        <v>54</v>
      </c>
      <c r="F40" s="18">
        <v>0</v>
      </c>
      <c r="G40" s="19">
        <v>0</v>
      </c>
      <c r="H40" s="19">
        <v>0</v>
      </c>
      <c r="I40" s="19">
        <v>0</v>
      </c>
      <c r="J40" s="16">
        <f>OR(F40&lt;&gt;0,G40&lt;&gt;0,H40&lt;&gt;0,I40&lt;&gt;0)*(F40 + (F40 = 0))*(G40 + (G40 = 0))*(H40 + (H40 = 0))*(I40 + (I40 = 0))</f>
        <v>0</v>
      </c>
      <c r="K40" s="15"/>
      <c r="L40" s="15"/>
      <c r="M40" s="15"/>
    </row>
    <row r="41" spans="1:13" x14ac:dyDescent="0.25">
      <c r="A41" s="15"/>
      <c r="B41" s="15"/>
      <c r="C41" s="15"/>
      <c r="D41" s="17"/>
      <c r="E41" s="13" t="s">
        <v>55</v>
      </c>
      <c r="F41" s="18">
        <v>1</v>
      </c>
      <c r="G41" s="19">
        <v>4</v>
      </c>
      <c r="H41" s="19">
        <v>0.6</v>
      </c>
      <c r="I41" s="19">
        <v>0.5</v>
      </c>
      <c r="J41" s="16">
        <f>OR(F41&lt;&gt;0,G41&lt;&gt;0,H41&lt;&gt;0,I41&lt;&gt;0)*(F41 + (F41 = 0))*(G41 + (G41 = 0))*(H41 + (H41 = 0))*(I41 + (I41 = 0))</f>
        <v>1.2</v>
      </c>
      <c r="K41" s="15"/>
      <c r="L41" s="15"/>
      <c r="M41" s="15"/>
    </row>
    <row r="42" spans="1:13" x14ac:dyDescent="0.25">
      <c r="A42" s="15"/>
      <c r="B42" s="15"/>
      <c r="C42" s="15"/>
      <c r="D42" s="17"/>
      <c r="E42" s="13" t="s">
        <v>56</v>
      </c>
      <c r="F42" s="18">
        <v>2</v>
      </c>
      <c r="G42" s="19">
        <v>45</v>
      </c>
      <c r="H42" s="19">
        <v>0.6</v>
      </c>
      <c r="I42" s="19">
        <v>0.5</v>
      </c>
      <c r="J42" s="16">
        <f>OR(F42&lt;&gt;0,G42&lt;&gt;0,H42&lt;&gt;0,I42&lt;&gt;0)*(F42 + (F42 = 0))*(G42 + (G42 = 0))*(H42 + (H42 = 0))*(I42 + (I42 = 0))</f>
        <v>27</v>
      </c>
      <c r="K42" s="15"/>
      <c r="L42" s="15"/>
      <c r="M42" s="15"/>
    </row>
    <row r="43" spans="1:13" x14ac:dyDescent="0.25">
      <c r="A43" s="15"/>
      <c r="B43" s="15"/>
      <c r="C43" s="15"/>
      <c r="D43" s="17"/>
      <c r="E43" s="13" t="s">
        <v>0</v>
      </c>
      <c r="F43" s="18">
        <v>1</v>
      </c>
      <c r="G43" s="19">
        <v>42</v>
      </c>
      <c r="H43" s="19">
        <v>0.6</v>
      </c>
      <c r="I43" s="19">
        <v>0.5</v>
      </c>
      <c r="J43" s="16">
        <f>OR(F43&lt;&gt;0,G43&lt;&gt;0,H43&lt;&gt;0,I43&lt;&gt;0)*(F43 + (F43 = 0))*(G43 + (G43 = 0))*(H43 + (H43 = 0))*(I43 + (I43 = 0))</f>
        <v>12.6</v>
      </c>
      <c r="K43" s="15"/>
      <c r="L43" s="15"/>
      <c r="M43" s="15"/>
    </row>
    <row r="44" spans="1:13" x14ac:dyDescent="0.25">
      <c r="A44" s="15"/>
      <c r="B44" s="15"/>
      <c r="C44" s="15"/>
      <c r="D44" s="17"/>
      <c r="E44" s="15"/>
      <c r="F44" s="15"/>
      <c r="G44" s="15"/>
      <c r="H44" s="15"/>
      <c r="I44" s="15"/>
      <c r="J44" s="20" t="s">
        <v>57</v>
      </c>
      <c r="K44" s="12">
        <f>SUM(J34:J43)</f>
        <v>116.81</v>
      </c>
      <c r="L44" s="19">
        <v>6.03</v>
      </c>
      <c r="M44" s="12">
        <f>ROUND(L44*K44,2)</f>
        <v>704.36</v>
      </c>
    </row>
    <row r="45" spans="1:13" ht="0.95" customHeight="1" x14ac:dyDescent="0.25">
      <c r="A45" s="21"/>
      <c r="B45" s="21"/>
      <c r="C45" s="21"/>
      <c r="D45" s="22"/>
      <c r="E45" s="21"/>
      <c r="F45" s="21"/>
      <c r="G45" s="21"/>
      <c r="H45" s="21"/>
      <c r="I45" s="21"/>
      <c r="J45" s="21"/>
      <c r="K45" s="21"/>
      <c r="L45" s="21"/>
      <c r="M45" s="21"/>
    </row>
    <row r="46" spans="1:13" x14ac:dyDescent="0.25">
      <c r="A46" s="13" t="s">
        <v>58</v>
      </c>
      <c r="B46" s="13" t="s">
        <v>20</v>
      </c>
      <c r="C46" s="13" t="s">
        <v>60</v>
      </c>
      <c r="D46" s="14" t="s">
        <v>59</v>
      </c>
      <c r="E46" s="15"/>
      <c r="F46" s="15"/>
      <c r="G46" s="15"/>
      <c r="H46" s="15"/>
      <c r="I46" s="15"/>
      <c r="J46" s="15"/>
      <c r="K46" s="16">
        <f>K53</f>
        <v>14.8</v>
      </c>
      <c r="L46" s="16">
        <f>L53</f>
        <v>7.1</v>
      </c>
      <c r="M46" s="16">
        <f>M53</f>
        <v>105.08</v>
      </c>
    </row>
    <row r="47" spans="1:13" ht="101.25" x14ac:dyDescent="0.25">
      <c r="A47" s="15"/>
      <c r="B47" s="15"/>
      <c r="C47" s="15"/>
      <c r="D47" s="17" t="s">
        <v>61</v>
      </c>
      <c r="E47" s="15"/>
      <c r="F47" s="15"/>
      <c r="G47" s="15"/>
      <c r="H47" s="15"/>
      <c r="I47" s="15"/>
      <c r="J47" s="15"/>
      <c r="K47" s="15"/>
      <c r="L47" s="15"/>
      <c r="M47" s="15"/>
    </row>
    <row r="48" spans="1:13" x14ac:dyDescent="0.25">
      <c r="A48" s="15"/>
      <c r="B48" s="15"/>
      <c r="C48" s="15"/>
      <c r="D48" s="17"/>
      <c r="E48" s="13" t="s">
        <v>62</v>
      </c>
      <c r="F48" s="18">
        <v>0</v>
      </c>
      <c r="G48" s="19">
        <v>0</v>
      </c>
      <c r="H48" s="19">
        <v>0</v>
      </c>
      <c r="I48" s="19">
        <v>0</v>
      </c>
      <c r="J48" s="16">
        <f>OR(F48&lt;&gt;0,G48&lt;&gt;0,H48&lt;&gt;0,I48&lt;&gt;0)*(F48 + (F48 = 0))*(G48 + (G48 = 0))*(H48 + (H48 = 0))*(I48 + (I48 = 0))</f>
        <v>0</v>
      </c>
      <c r="K48" s="15"/>
      <c r="L48" s="15"/>
      <c r="M48" s="15"/>
    </row>
    <row r="49" spans="1:13" x14ac:dyDescent="0.25">
      <c r="A49" s="15"/>
      <c r="B49" s="15"/>
      <c r="C49" s="15"/>
      <c r="D49" s="17"/>
      <c r="E49" s="13" t="s">
        <v>63</v>
      </c>
      <c r="F49" s="18">
        <v>1</v>
      </c>
      <c r="G49" s="19">
        <v>8</v>
      </c>
      <c r="H49" s="19">
        <v>1</v>
      </c>
      <c r="I49" s="19">
        <v>0</v>
      </c>
      <c r="J49" s="16">
        <f>OR(F49&lt;&gt;0,G49&lt;&gt;0,H49&lt;&gt;0,I49&lt;&gt;0)*(F49 + (F49 = 0))*(G49 + (G49 = 0))*(H49 + (H49 = 0))*(I49 + (I49 = 0))</f>
        <v>8</v>
      </c>
      <c r="K49" s="15"/>
      <c r="L49" s="15"/>
      <c r="M49" s="15"/>
    </row>
    <row r="50" spans="1:13" x14ac:dyDescent="0.25">
      <c r="A50" s="15"/>
      <c r="B50" s="15"/>
      <c r="C50" s="15"/>
      <c r="D50" s="17"/>
      <c r="E50" s="13" t="s">
        <v>64</v>
      </c>
      <c r="F50" s="18">
        <v>1</v>
      </c>
      <c r="G50" s="19">
        <v>4.8</v>
      </c>
      <c r="H50" s="19">
        <v>1</v>
      </c>
      <c r="I50" s="19">
        <v>0</v>
      </c>
      <c r="J50" s="16">
        <f>OR(F50&lt;&gt;0,G50&lt;&gt;0,H50&lt;&gt;0,I50&lt;&gt;0)*(F50 + (F50 = 0))*(G50 + (G50 = 0))*(H50 + (H50 = 0))*(I50 + (I50 = 0))</f>
        <v>4.8</v>
      </c>
      <c r="K50" s="15"/>
      <c r="L50" s="15"/>
      <c r="M50" s="15"/>
    </row>
    <row r="51" spans="1:13" x14ac:dyDescent="0.25">
      <c r="A51" s="15"/>
      <c r="B51" s="15"/>
      <c r="C51" s="15"/>
      <c r="D51" s="17"/>
      <c r="E51" s="13" t="s">
        <v>54</v>
      </c>
      <c r="F51" s="18">
        <v>0</v>
      </c>
      <c r="G51" s="19">
        <v>0</v>
      </c>
      <c r="H51" s="19">
        <v>0</v>
      </c>
      <c r="I51" s="19">
        <v>0</v>
      </c>
      <c r="J51" s="16">
        <f>OR(F51&lt;&gt;0,G51&lt;&gt;0,H51&lt;&gt;0,I51&lt;&gt;0)*(F51 + (F51 = 0))*(G51 + (G51 = 0))*(H51 + (H51 = 0))*(I51 + (I51 = 0))</f>
        <v>0</v>
      </c>
      <c r="K51" s="15"/>
      <c r="L51" s="15"/>
      <c r="M51" s="15"/>
    </row>
    <row r="52" spans="1:13" x14ac:dyDescent="0.25">
      <c r="A52" s="15"/>
      <c r="B52" s="15"/>
      <c r="C52" s="15"/>
      <c r="D52" s="17"/>
      <c r="E52" s="13" t="s">
        <v>63</v>
      </c>
      <c r="F52" s="18">
        <v>1</v>
      </c>
      <c r="G52" s="19">
        <v>4</v>
      </c>
      <c r="H52" s="19">
        <v>0.5</v>
      </c>
      <c r="I52" s="19">
        <v>0</v>
      </c>
      <c r="J52" s="16">
        <f>OR(F52&lt;&gt;0,G52&lt;&gt;0,H52&lt;&gt;0,I52&lt;&gt;0)*(F52 + (F52 = 0))*(G52 + (G52 = 0))*(H52 + (H52 = 0))*(I52 + (I52 = 0))</f>
        <v>2</v>
      </c>
      <c r="K52" s="15"/>
      <c r="L52" s="15"/>
      <c r="M52" s="15"/>
    </row>
    <row r="53" spans="1:13" x14ac:dyDescent="0.25">
      <c r="A53" s="15"/>
      <c r="B53" s="15"/>
      <c r="C53" s="15"/>
      <c r="D53" s="17"/>
      <c r="E53" s="15"/>
      <c r="F53" s="15"/>
      <c r="G53" s="15"/>
      <c r="H53" s="15"/>
      <c r="I53" s="15"/>
      <c r="J53" s="20" t="s">
        <v>65</v>
      </c>
      <c r="K53" s="12">
        <f>SUM(J48:J52)</f>
        <v>14.8</v>
      </c>
      <c r="L53" s="19">
        <v>7.1</v>
      </c>
      <c r="M53" s="12">
        <f>ROUND(L53*K53,2)</f>
        <v>105.08</v>
      </c>
    </row>
    <row r="54" spans="1:13" ht="0.95" customHeight="1" x14ac:dyDescent="0.25">
      <c r="A54" s="21"/>
      <c r="B54" s="21"/>
      <c r="C54" s="21"/>
      <c r="D54" s="22"/>
      <c r="E54" s="21"/>
      <c r="F54" s="21"/>
      <c r="G54" s="21"/>
      <c r="H54" s="21"/>
      <c r="I54" s="21"/>
      <c r="J54" s="21"/>
      <c r="K54" s="21"/>
      <c r="L54" s="21"/>
      <c r="M54" s="21"/>
    </row>
    <row r="55" spans="1:13" ht="22.5" x14ac:dyDescent="0.25">
      <c r="A55" s="13" t="s">
        <v>66</v>
      </c>
      <c r="B55" s="13" t="s">
        <v>20</v>
      </c>
      <c r="C55" s="13" t="s">
        <v>21</v>
      </c>
      <c r="D55" s="14" t="s">
        <v>67</v>
      </c>
      <c r="E55" s="15"/>
      <c r="F55" s="15"/>
      <c r="G55" s="15"/>
      <c r="H55" s="15"/>
      <c r="I55" s="15"/>
      <c r="J55" s="15"/>
      <c r="K55" s="16">
        <f>K61</f>
        <v>10</v>
      </c>
      <c r="L55" s="16">
        <f>L61</f>
        <v>17.61</v>
      </c>
      <c r="M55" s="16">
        <f>M61</f>
        <v>176.1</v>
      </c>
    </row>
    <row r="56" spans="1:13" ht="101.25" x14ac:dyDescent="0.25">
      <c r="A56" s="15"/>
      <c r="B56" s="15"/>
      <c r="C56" s="15"/>
      <c r="D56" s="17" t="s">
        <v>68</v>
      </c>
      <c r="E56" s="15"/>
      <c r="F56" s="15"/>
      <c r="G56" s="15"/>
      <c r="H56" s="15"/>
      <c r="I56" s="15"/>
      <c r="J56" s="15"/>
      <c r="K56" s="15"/>
      <c r="L56" s="15"/>
      <c r="M56" s="15"/>
    </row>
    <row r="57" spans="1:13" x14ac:dyDescent="0.25">
      <c r="A57" s="15"/>
      <c r="B57" s="15"/>
      <c r="C57" s="15"/>
      <c r="D57" s="17"/>
      <c r="E57" s="13" t="s">
        <v>62</v>
      </c>
      <c r="F57" s="18">
        <v>0</v>
      </c>
      <c r="G57" s="19">
        <v>0</v>
      </c>
      <c r="H57" s="19">
        <v>0</v>
      </c>
      <c r="I57" s="19">
        <v>0</v>
      </c>
      <c r="J57" s="16">
        <f>OR(F57&lt;&gt;0,G57&lt;&gt;0,H57&lt;&gt;0,I57&lt;&gt;0)*(F57 + (F57 = 0))*(G57 + (G57 = 0))*(H57 + (H57 = 0))*(I57 + (I57 = 0))</f>
        <v>0</v>
      </c>
      <c r="K57" s="15"/>
      <c r="L57" s="15"/>
      <c r="M57" s="15"/>
    </row>
    <row r="58" spans="1:13" x14ac:dyDescent="0.25">
      <c r="A58" s="15"/>
      <c r="B58" s="15"/>
      <c r="C58" s="15"/>
      <c r="D58" s="17"/>
      <c r="E58" s="13" t="s">
        <v>63</v>
      </c>
      <c r="F58" s="18">
        <v>1</v>
      </c>
      <c r="G58" s="19">
        <v>8</v>
      </c>
      <c r="H58" s="19">
        <v>1</v>
      </c>
      <c r="I58" s="19">
        <v>0</v>
      </c>
      <c r="J58" s="16">
        <f>OR(F58&lt;&gt;0,G58&lt;&gt;0,H58&lt;&gt;0,I58&lt;&gt;0)*(F58 + (F58 = 0))*(G58 + (G58 = 0))*(H58 + (H58 = 0))*(I58 + (I58 = 0))</f>
        <v>8</v>
      </c>
      <c r="K58" s="15"/>
      <c r="L58" s="15"/>
      <c r="M58" s="15"/>
    </row>
    <row r="59" spans="1:13" x14ac:dyDescent="0.25">
      <c r="A59" s="15"/>
      <c r="B59" s="15"/>
      <c r="C59" s="15"/>
      <c r="D59" s="17"/>
      <c r="E59" s="13" t="s">
        <v>54</v>
      </c>
      <c r="F59" s="18">
        <v>0</v>
      </c>
      <c r="G59" s="19">
        <v>0</v>
      </c>
      <c r="H59" s="19">
        <v>0</v>
      </c>
      <c r="I59" s="19">
        <v>0</v>
      </c>
      <c r="J59" s="16">
        <f>OR(F59&lt;&gt;0,G59&lt;&gt;0,H59&lt;&gt;0,I59&lt;&gt;0)*(F59 + (F59 = 0))*(G59 + (G59 = 0))*(H59 + (H59 = 0))*(I59 + (I59 = 0))</f>
        <v>0</v>
      </c>
      <c r="K59" s="15"/>
      <c r="L59" s="15"/>
      <c r="M59" s="15"/>
    </row>
    <row r="60" spans="1:13" x14ac:dyDescent="0.25">
      <c r="A60" s="15"/>
      <c r="B60" s="15"/>
      <c r="C60" s="15"/>
      <c r="D60" s="17"/>
      <c r="E60" s="13" t="s">
        <v>63</v>
      </c>
      <c r="F60" s="18">
        <v>1</v>
      </c>
      <c r="G60" s="19">
        <v>4</v>
      </c>
      <c r="H60" s="19">
        <v>0.5</v>
      </c>
      <c r="I60" s="19">
        <v>0</v>
      </c>
      <c r="J60" s="16">
        <f>OR(F60&lt;&gt;0,G60&lt;&gt;0,H60&lt;&gt;0,I60&lt;&gt;0)*(F60 + (F60 = 0))*(G60 + (G60 = 0))*(H60 + (H60 = 0))*(I60 + (I60 = 0))</f>
        <v>2</v>
      </c>
      <c r="K60" s="15"/>
      <c r="L60" s="15"/>
      <c r="M60" s="15"/>
    </row>
    <row r="61" spans="1:13" x14ac:dyDescent="0.25">
      <c r="A61" s="15"/>
      <c r="B61" s="15"/>
      <c r="C61" s="15"/>
      <c r="D61" s="17"/>
      <c r="E61" s="15"/>
      <c r="F61" s="15"/>
      <c r="G61" s="15"/>
      <c r="H61" s="15"/>
      <c r="I61" s="15"/>
      <c r="J61" s="20" t="s">
        <v>69</v>
      </c>
      <c r="K61" s="12">
        <f>SUM(J57:J60)</f>
        <v>10</v>
      </c>
      <c r="L61" s="19">
        <v>17.61</v>
      </c>
      <c r="M61" s="12">
        <f>ROUND(L61*K61,2)</f>
        <v>176.1</v>
      </c>
    </row>
    <row r="62" spans="1:13" ht="0.95" customHeight="1" x14ac:dyDescent="0.25">
      <c r="A62" s="21"/>
      <c r="B62" s="21"/>
      <c r="C62" s="21"/>
      <c r="D62" s="22"/>
      <c r="E62" s="21"/>
      <c r="F62" s="21"/>
      <c r="G62" s="21"/>
      <c r="H62" s="21"/>
      <c r="I62" s="21"/>
      <c r="J62" s="21"/>
      <c r="K62" s="21"/>
      <c r="L62" s="21"/>
      <c r="M62" s="21"/>
    </row>
    <row r="63" spans="1:13" x14ac:dyDescent="0.25">
      <c r="A63" s="15"/>
      <c r="B63" s="15"/>
      <c r="C63" s="15"/>
      <c r="D63" s="17"/>
      <c r="E63" s="15"/>
      <c r="F63" s="15"/>
      <c r="G63" s="15"/>
      <c r="H63" s="15"/>
      <c r="I63" s="15"/>
      <c r="J63" s="20" t="s">
        <v>70</v>
      </c>
      <c r="K63" s="23">
        <v>1</v>
      </c>
      <c r="L63" s="12">
        <f>M24+M32+M46+M55</f>
        <v>1027.6199999999999</v>
      </c>
      <c r="M63" s="12">
        <f>ROUND(L63*K63,2)</f>
        <v>1027.6199999999999</v>
      </c>
    </row>
    <row r="64" spans="1:13" ht="0.95" customHeight="1" x14ac:dyDescent="0.25">
      <c r="A64" s="21"/>
      <c r="B64" s="21"/>
      <c r="C64" s="21"/>
      <c r="D64" s="22"/>
      <c r="E64" s="21"/>
      <c r="F64" s="21"/>
      <c r="G64" s="21"/>
      <c r="H64" s="21"/>
      <c r="I64" s="21"/>
      <c r="J64" s="21"/>
      <c r="K64" s="21"/>
      <c r="L64" s="21"/>
      <c r="M64" s="21"/>
    </row>
    <row r="65" spans="1:13" x14ac:dyDescent="0.25">
      <c r="A65" s="8" t="s">
        <v>71</v>
      </c>
      <c r="B65" s="8" t="s">
        <v>17</v>
      </c>
      <c r="C65" s="8" t="s">
        <v>0</v>
      </c>
      <c r="D65" s="9" t="s">
        <v>72</v>
      </c>
      <c r="E65" s="10"/>
      <c r="F65" s="10"/>
      <c r="G65" s="10"/>
      <c r="H65" s="10"/>
      <c r="I65" s="10"/>
      <c r="J65" s="10"/>
      <c r="K65" s="11">
        <f>K76</f>
        <v>1</v>
      </c>
      <c r="L65" s="12">
        <f>L76</f>
        <v>5640.85</v>
      </c>
      <c r="M65" s="12">
        <f>M76</f>
        <v>5640.85</v>
      </c>
    </row>
    <row r="66" spans="1:13" ht="22.5" x14ac:dyDescent="0.25">
      <c r="A66" s="13" t="s">
        <v>73</v>
      </c>
      <c r="B66" s="13" t="s">
        <v>20</v>
      </c>
      <c r="C66" s="13" t="s">
        <v>28</v>
      </c>
      <c r="D66" s="14" t="s">
        <v>74</v>
      </c>
      <c r="E66" s="15"/>
      <c r="F66" s="15"/>
      <c r="G66" s="15"/>
      <c r="H66" s="15"/>
      <c r="I66" s="15"/>
      <c r="J66" s="15"/>
      <c r="K66" s="16">
        <f>K69</f>
        <v>116.81</v>
      </c>
      <c r="L66" s="16">
        <f>L69</f>
        <v>47.77</v>
      </c>
      <c r="M66" s="16">
        <f>M69</f>
        <v>5580.01</v>
      </c>
    </row>
    <row r="67" spans="1:13" ht="90" x14ac:dyDescent="0.25">
      <c r="A67" s="15"/>
      <c r="B67" s="15"/>
      <c r="C67" s="15"/>
      <c r="D67" s="17" t="s">
        <v>75</v>
      </c>
      <c r="E67" s="15"/>
      <c r="F67" s="15"/>
      <c r="G67" s="15"/>
      <c r="H67" s="15"/>
      <c r="I67" s="15"/>
      <c r="J67" s="15"/>
      <c r="K67" s="15"/>
      <c r="L67" s="15"/>
      <c r="M67" s="15"/>
    </row>
    <row r="68" spans="1:13" x14ac:dyDescent="0.25">
      <c r="A68" s="15"/>
      <c r="B68" s="15"/>
      <c r="C68" s="15"/>
      <c r="D68" s="17"/>
      <c r="E68" s="13" t="s">
        <v>76</v>
      </c>
      <c r="F68" s="18">
        <v>0</v>
      </c>
      <c r="G68" s="19">
        <v>0</v>
      </c>
      <c r="H68" s="19">
        <v>0</v>
      </c>
      <c r="I68" s="19">
        <v>0</v>
      </c>
      <c r="J68" s="19">
        <v>116.81</v>
      </c>
      <c r="K68" s="13" t="s">
        <v>77</v>
      </c>
      <c r="L68" s="15"/>
      <c r="M68" s="15"/>
    </row>
    <row r="69" spans="1:13" x14ac:dyDescent="0.25">
      <c r="A69" s="15"/>
      <c r="B69" s="15"/>
      <c r="C69" s="15"/>
      <c r="D69" s="17"/>
      <c r="E69" s="15"/>
      <c r="F69" s="15"/>
      <c r="G69" s="15"/>
      <c r="H69" s="15"/>
      <c r="I69" s="15"/>
      <c r="J69" s="20" t="s">
        <v>78</v>
      </c>
      <c r="K69" s="12">
        <f>SUM(J68:J68)</f>
        <v>116.81</v>
      </c>
      <c r="L69" s="19">
        <v>47.77</v>
      </c>
      <c r="M69" s="12">
        <f>ROUND(L69*K69,2)</f>
        <v>5580.01</v>
      </c>
    </row>
    <row r="70" spans="1:13" ht="0.95" customHeight="1" x14ac:dyDescent="0.25">
      <c r="A70" s="21"/>
      <c r="B70" s="21"/>
      <c r="C70" s="21"/>
      <c r="D70" s="22"/>
      <c r="E70" s="21"/>
      <c r="F70" s="21"/>
      <c r="G70" s="21"/>
      <c r="H70" s="21"/>
      <c r="I70" s="21"/>
      <c r="J70" s="21"/>
      <c r="K70" s="21"/>
      <c r="L70" s="21"/>
      <c r="M70" s="21"/>
    </row>
    <row r="71" spans="1:13" ht="22.5" x14ac:dyDescent="0.25">
      <c r="A71" s="13" t="s">
        <v>79</v>
      </c>
      <c r="B71" s="13" t="s">
        <v>20</v>
      </c>
      <c r="C71" s="13" t="s">
        <v>60</v>
      </c>
      <c r="D71" s="14" t="s">
        <v>80</v>
      </c>
      <c r="E71" s="15"/>
      <c r="F71" s="15"/>
      <c r="G71" s="15"/>
      <c r="H71" s="15"/>
      <c r="I71" s="15"/>
      <c r="J71" s="15"/>
      <c r="K71" s="16">
        <f>K74</f>
        <v>5.07</v>
      </c>
      <c r="L71" s="16">
        <f>L74</f>
        <v>12</v>
      </c>
      <c r="M71" s="16">
        <f>M74</f>
        <v>60.84</v>
      </c>
    </row>
    <row r="72" spans="1:13" ht="67.5" x14ac:dyDescent="0.25">
      <c r="A72" s="15"/>
      <c r="B72" s="15"/>
      <c r="C72" s="15"/>
      <c r="D72" s="17" t="s">
        <v>81</v>
      </c>
      <c r="E72" s="15"/>
      <c r="F72" s="15"/>
      <c r="G72" s="15"/>
      <c r="H72" s="15"/>
      <c r="I72" s="15"/>
      <c r="J72" s="15"/>
      <c r="K72" s="15"/>
      <c r="L72" s="15"/>
      <c r="M72" s="15"/>
    </row>
    <row r="73" spans="1:13" x14ac:dyDescent="0.25">
      <c r="A73" s="15"/>
      <c r="B73" s="15"/>
      <c r="C73" s="15"/>
      <c r="D73" s="17"/>
      <c r="E73" s="13" t="s">
        <v>82</v>
      </c>
      <c r="F73" s="18">
        <v>0</v>
      </c>
      <c r="G73" s="19">
        <v>0</v>
      </c>
      <c r="H73" s="19">
        <v>0</v>
      </c>
      <c r="I73" s="19">
        <v>0</v>
      </c>
      <c r="J73" s="19">
        <v>5.07</v>
      </c>
      <c r="K73" s="13" t="s">
        <v>83</v>
      </c>
      <c r="L73" s="15"/>
      <c r="M73" s="15"/>
    </row>
    <row r="74" spans="1:13" x14ac:dyDescent="0.25">
      <c r="A74" s="15"/>
      <c r="B74" s="15"/>
      <c r="C74" s="15"/>
      <c r="D74" s="17"/>
      <c r="E74" s="15"/>
      <c r="F74" s="15"/>
      <c r="G74" s="15"/>
      <c r="H74" s="15"/>
      <c r="I74" s="15"/>
      <c r="J74" s="20" t="s">
        <v>84</v>
      </c>
      <c r="K74" s="12">
        <f>SUM(J73:J73)</f>
        <v>5.07</v>
      </c>
      <c r="L74" s="19">
        <v>12</v>
      </c>
      <c r="M74" s="12">
        <f>ROUND(L74*K74,2)</f>
        <v>60.84</v>
      </c>
    </row>
    <row r="75" spans="1:13" ht="0.95" customHeight="1" x14ac:dyDescent="0.25">
      <c r="A75" s="21"/>
      <c r="B75" s="21"/>
      <c r="C75" s="21"/>
      <c r="D75" s="22"/>
      <c r="E75" s="21"/>
      <c r="F75" s="21"/>
      <c r="G75" s="21"/>
      <c r="H75" s="21"/>
      <c r="I75" s="21"/>
      <c r="J75" s="21"/>
      <c r="K75" s="21"/>
      <c r="L75" s="21"/>
      <c r="M75" s="21"/>
    </row>
    <row r="76" spans="1:13" x14ac:dyDescent="0.25">
      <c r="A76" s="15"/>
      <c r="B76" s="15"/>
      <c r="C76" s="15"/>
      <c r="D76" s="17"/>
      <c r="E76" s="15"/>
      <c r="F76" s="15"/>
      <c r="G76" s="15"/>
      <c r="H76" s="15"/>
      <c r="I76" s="15"/>
      <c r="J76" s="20" t="s">
        <v>85</v>
      </c>
      <c r="K76" s="23">
        <v>1</v>
      </c>
      <c r="L76" s="12">
        <f>M66+M71</f>
        <v>5640.85</v>
      </c>
      <c r="M76" s="12">
        <f>ROUND(L76*K76,2)</f>
        <v>5640.85</v>
      </c>
    </row>
    <row r="77" spans="1:13" ht="0.95" customHeight="1" x14ac:dyDescent="0.25">
      <c r="A77" s="21"/>
      <c r="B77" s="21"/>
      <c r="C77" s="21"/>
      <c r="D77" s="22"/>
      <c r="E77" s="21"/>
      <c r="F77" s="21"/>
      <c r="G77" s="21"/>
      <c r="H77" s="21"/>
      <c r="I77" s="21"/>
      <c r="J77" s="21"/>
      <c r="K77" s="21"/>
      <c r="L77" s="21"/>
      <c r="M77" s="21"/>
    </row>
    <row r="78" spans="1:13" x14ac:dyDescent="0.25">
      <c r="A78" s="8" t="s">
        <v>86</v>
      </c>
      <c r="B78" s="8" t="s">
        <v>17</v>
      </c>
      <c r="C78" s="8" t="s">
        <v>0</v>
      </c>
      <c r="D78" s="9" t="s">
        <v>87</v>
      </c>
      <c r="E78" s="10"/>
      <c r="F78" s="10"/>
      <c r="G78" s="10"/>
      <c r="H78" s="10"/>
      <c r="I78" s="10"/>
      <c r="J78" s="10"/>
      <c r="K78" s="11">
        <f>K108</f>
        <v>1</v>
      </c>
      <c r="L78" s="12">
        <f>L108</f>
        <v>6275.39</v>
      </c>
      <c r="M78" s="12">
        <f>M108</f>
        <v>6275.39</v>
      </c>
    </row>
    <row r="79" spans="1:13" ht="22.5" x14ac:dyDescent="0.25">
      <c r="A79" s="13" t="s">
        <v>88</v>
      </c>
      <c r="B79" s="13" t="s">
        <v>20</v>
      </c>
      <c r="C79" s="13" t="s">
        <v>90</v>
      </c>
      <c r="D79" s="14" t="s">
        <v>89</v>
      </c>
      <c r="E79" s="15"/>
      <c r="F79" s="15"/>
      <c r="G79" s="15"/>
      <c r="H79" s="15"/>
      <c r="I79" s="15"/>
      <c r="J79" s="15"/>
      <c r="K79" s="16">
        <f>K82</f>
        <v>1</v>
      </c>
      <c r="L79" s="16">
        <f>L82</f>
        <v>1093.3399999999999</v>
      </c>
      <c r="M79" s="16">
        <f>M82</f>
        <v>1093.3399999999999</v>
      </c>
    </row>
    <row r="80" spans="1:13" ht="168.75" x14ac:dyDescent="0.25">
      <c r="A80" s="15"/>
      <c r="B80" s="15"/>
      <c r="C80" s="15"/>
      <c r="D80" s="17" t="s">
        <v>91</v>
      </c>
      <c r="E80" s="15"/>
      <c r="F80" s="15"/>
      <c r="G80" s="15"/>
      <c r="H80" s="15"/>
      <c r="I80" s="15"/>
      <c r="J80" s="15"/>
      <c r="K80" s="15"/>
      <c r="L80" s="15"/>
      <c r="M80" s="15"/>
    </row>
    <row r="81" spans="1:13" x14ac:dyDescent="0.25">
      <c r="A81" s="15"/>
      <c r="B81" s="15"/>
      <c r="C81" s="15"/>
      <c r="D81" s="17"/>
      <c r="E81" s="13" t="s">
        <v>92</v>
      </c>
      <c r="F81" s="18">
        <v>1</v>
      </c>
      <c r="G81" s="19">
        <v>0</v>
      </c>
      <c r="H81" s="19">
        <v>0</v>
      </c>
      <c r="I81" s="19">
        <v>0</v>
      </c>
      <c r="J81" s="16">
        <f>OR(F81&lt;&gt;0,G81&lt;&gt;0,H81&lt;&gt;0,I81&lt;&gt;0)*(F81 + (F81 = 0))*(G81 + (G81 = 0))*(H81 + (H81 = 0))*(I81 + (I81 = 0))</f>
        <v>1</v>
      </c>
      <c r="K81" s="15"/>
      <c r="L81" s="15"/>
      <c r="M81" s="15"/>
    </row>
    <row r="82" spans="1:13" x14ac:dyDescent="0.25">
      <c r="A82" s="15"/>
      <c r="B82" s="15"/>
      <c r="C82" s="15"/>
      <c r="D82" s="17"/>
      <c r="E82" s="15"/>
      <c r="F82" s="15"/>
      <c r="G82" s="15"/>
      <c r="H82" s="15"/>
      <c r="I82" s="15"/>
      <c r="J82" s="20" t="s">
        <v>93</v>
      </c>
      <c r="K82" s="12">
        <f>SUM(J81:J81)</f>
        <v>1</v>
      </c>
      <c r="L82" s="19">
        <v>1093.3399999999999</v>
      </c>
      <c r="M82" s="12">
        <f>ROUND(L82*K82,2)</f>
        <v>1093.3399999999999</v>
      </c>
    </row>
    <row r="83" spans="1:13" ht="0.95" customHeight="1" x14ac:dyDescent="0.25">
      <c r="A83" s="21"/>
      <c r="B83" s="21"/>
      <c r="C83" s="21"/>
      <c r="D83" s="22"/>
      <c r="E83" s="21"/>
      <c r="F83" s="21"/>
      <c r="G83" s="21"/>
      <c r="H83" s="21"/>
      <c r="I83" s="21"/>
      <c r="J83" s="21"/>
      <c r="K83" s="21"/>
      <c r="L83" s="21"/>
      <c r="M83" s="21"/>
    </row>
    <row r="84" spans="1:13" ht="22.5" x14ac:dyDescent="0.25">
      <c r="A84" s="13" t="s">
        <v>94</v>
      </c>
      <c r="B84" s="13" t="s">
        <v>20</v>
      </c>
      <c r="C84" s="13" t="s">
        <v>90</v>
      </c>
      <c r="D84" s="14" t="s">
        <v>95</v>
      </c>
      <c r="E84" s="15"/>
      <c r="F84" s="15"/>
      <c r="G84" s="15"/>
      <c r="H84" s="15"/>
      <c r="I84" s="15"/>
      <c r="J84" s="15"/>
      <c r="K84" s="16">
        <f>K87</f>
        <v>2</v>
      </c>
      <c r="L84" s="16">
        <f>L87</f>
        <v>62.9</v>
      </c>
      <c r="M84" s="16">
        <f>M87</f>
        <v>125.8</v>
      </c>
    </row>
    <row r="85" spans="1:13" ht="112.5" x14ac:dyDescent="0.25">
      <c r="A85" s="15"/>
      <c r="B85" s="15"/>
      <c r="C85" s="15"/>
      <c r="D85" s="17" t="s">
        <v>96</v>
      </c>
      <c r="E85" s="15"/>
      <c r="F85" s="15"/>
      <c r="G85" s="15"/>
      <c r="H85" s="15"/>
      <c r="I85" s="15"/>
      <c r="J85" s="15"/>
      <c r="K85" s="15"/>
      <c r="L85" s="15"/>
      <c r="M85" s="15"/>
    </row>
    <row r="86" spans="1:13" x14ac:dyDescent="0.25">
      <c r="A86" s="15"/>
      <c r="B86" s="15"/>
      <c r="C86" s="15"/>
      <c r="D86" s="17"/>
      <c r="E86" s="13" t="s">
        <v>97</v>
      </c>
      <c r="F86" s="18">
        <v>2</v>
      </c>
      <c r="G86" s="19">
        <v>0</v>
      </c>
      <c r="H86" s="19">
        <v>0</v>
      </c>
      <c r="I86" s="19">
        <v>0</v>
      </c>
      <c r="J86" s="16">
        <f>OR(F86&lt;&gt;0,G86&lt;&gt;0,H86&lt;&gt;0,I86&lt;&gt;0)*(F86 + (F86 = 0))*(G86 + (G86 = 0))*(H86 + (H86 = 0))*(I86 + (I86 = 0))</f>
        <v>2</v>
      </c>
      <c r="K86" s="15"/>
      <c r="L86" s="15"/>
      <c r="M86" s="15"/>
    </row>
    <row r="87" spans="1:13" x14ac:dyDescent="0.25">
      <c r="A87" s="15"/>
      <c r="B87" s="15"/>
      <c r="C87" s="15"/>
      <c r="D87" s="17"/>
      <c r="E87" s="15"/>
      <c r="F87" s="15"/>
      <c r="G87" s="15"/>
      <c r="H87" s="15"/>
      <c r="I87" s="15"/>
      <c r="J87" s="20" t="s">
        <v>98</v>
      </c>
      <c r="K87" s="12">
        <f>SUM(J86:J86)</f>
        <v>2</v>
      </c>
      <c r="L87" s="19">
        <v>62.9</v>
      </c>
      <c r="M87" s="12">
        <f>ROUND(L87*K87,2)</f>
        <v>125.8</v>
      </c>
    </row>
    <row r="88" spans="1:13" ht="0.95" customHeight="1" x14ac:dyDescent="0.25">
      <c r="A88" s="21"/>
      <c r="B88" s="21"/>
      <c r="C88" s="21"/>
      <c r="D88" s="22"/>
      <c r="E88" s="21"/>
      <c r="F88" s="21"/>
      <c r="G88" s="21"/>
      <c r="H88" s="21"/>
      <c r="I88" s="21"/>
      <c r="J88" s="21"/>
      <c r="K88" s="21"/>
      <c r="L88" s="21"/>
      <c r="M88" s="21"/>
    </row>
    <row r="89" spans="1:13" ht="22.5" x14ac:dyDescent="0.25">
      <c r="A89" s="13" t="s">
        <v>99</v>
      </c>
      <c r="B89" s="13" t="s">
        <v>20</v>
      </c>
      <c r="C89" s="13" t="s">
        <v>90</v>
      </c>
      <c r="D89" s="14" t="s">
        <v>100</v>
      </c>
      <c r="E89" s="15"/>
      <c r="F89" s="15"/>
      <c r="G89" s="15"/>
      <c r="H89" s="15"/>
      <c r="I89" s="15"/>
      <c r="J89" s="15"/>
      <c r="K89" s="16">
        <f>K92</f>
        <v>4</v>
      </c>
      <c r="L89" s="16">
        <f>L92</f>
        <v>51.64</v>
      </c>
      <c r="M89" s="16">
        <f>M92</f>
        <v>206.56</v>
      </c>
    </row>
    <row r="90" spans="1:13" ht="112.5" x14ac:dyDescent="0.25">
      <c r="A90" s="15"/>
      <c r="B90" s="15"/>
      <c r="C90" s="15"/>
      <c r="D90" s="17" t="s">
        <v>101</v>
      </c>
      <c r="E90" s="15"/>
      <c r="F90" s="15"/>
      <c r="G90" s="15"/>
      <c r="H90" s="15"/>
      <c r="I90" s="15"/>
      <c r="J90" s="15"/>
      <c r="K90" s="15"/>
      <c r="L90" s="15"/>
      <c r="M90" s="15"/>
    </row>
    <row r="91" spans="1:13" x14ac:dyDescent="0.25">
      <c r="A91" s="15"/>
      <c r="B91" s="15"/>
      <c r="C91" s="15"/>
      <c r="D91" s="17"/>
      <c r="E91" s="13" t="s">
        <v>102</v>
      </c>
      <c r="F91" s="18">
        <v>4</v>
      </c>
      <c r="G91" s="19">
        <v>0</v>
      </c>
      <c r="H91" s="19">
        <v>0</v>
      </c>
      <c r="I91" s="19">
        <v>0</v>
      </c>
      <c r="J91" s="16">
        <f>OR(F91&lt;&gt;0,G91&lt;&gt;0,H91&lt;&gt;0,I91&lt;&gt;0)*(F91 + (F91 = 0))*(G91 + (G91 = 0))*(H91 + (H91 = 0))*(I91 + (I91 = 0))</f>
        <v>4</v>
      </c>
      <c r="K91" s="15"/>
      <c r="L91" s="15"/>
      <c r="M91" s="15"/>
    </row>
    <row r="92" spans="1:13" x14ac:dyDescent="0.25">
      <c r="A92" s="15"/>
      <c r="B92" s="15"/>
      <c r="C92" s="15"/>
      <c r="D92" s="17"/>
      <c r="E92" s="15"/>
      <c r="F92" s="15"/>
      <c r="G92" s="15"/>
      <c r="H92" s="15"/>
      <c r="I92" s="15"/>
      <c r="J92" s="20" t="s">
        <v>103</v>
      </c>
      <c r="K92" s="12">
        <f>SUM(J91:J91)</f>
        <v>4</v>
      </c>
      <c r="L92" s="19">
        <v>51.64</v>
      </c>
      <c r="M92" s="12">
        <f>ROUND(L92*K92,2)</f>
        <v>206.56</v>
      </c>
    </row>
    <row r="93" spans="1:13" ht="0.95" customHeight="1" x14ac:dyDescent="0.25">
      <c r="A93" s="21"/>
      <c r="B93" s="21"/>
      <c r="C93" s="21"/>
      <c r="D93" s="22"/>
      <c r="E93" s="21"/>
      <c r="F93" s="21"/>
      <c r="G93" s="21"/>
      <c r="H93" s="21"/>
      <c r="I93" s="21"/>
      <c r="J93" s="21"/>
      <c r="K93" s="21"/>
      <c r="L93" s="21"/>
      <c r="M93" s="21"/>
    </row>
    <row r="94" spans="1:13" ht="22.5" x14ac:dyDescent="0.25">
      <c r="A94" s="13" t="s">
        <v>104</v>
      </c>
      <c r="B94" s="13" t="s">
        <v>20</v>
      </c>
      <c r="C94" s="13" t="s">
        <v>106</v>
      </c>
      <c r="D94" s="14" t="s">
        <v>105</v>
      </c>
      <c r="E94" s="15"/>
      <c r="F94" s="15"/>
      <c r="G94" s="15"/>
      <c r="H94" s="15"/>
      <c r="I94" s="15"/>
      <c r="J94" s="15"/>
      <c r="K94" s="16">
        <f>K99</f>
        <v>37.479999999999997</v>
      </c>
      <c r="L94" s="16">
        <f>L99</f>
        <v>39.01</v>
      </c>
      <c r="M94" s="16">
        <f>M99</f>
        <v>1462.09</v>
      </c>
    </row>
    <row r="95" spans="1:13" ht="146.25" x14ac:dyDescent="0.25">
      <c r="A95" s="15"/>
      <c r="B95" s="15"/>
      <c r="C95" s="15"/>
      <c r="D95" s="17" t="s">
        <v>107</v>
      </c>
      <c r="E95" s="15"/>
      <c r="F95" s="15"/>
      <c r="G95" s="15"/>
      <c r="H95" s="15"/>
      <c r="I95" s="15"/>
      <c r="J95" s="15"/>
      <c r="K95" s="15"/>
      <c r="L95" s="15"/>
      <c r="M95" s="15"/>
    </row>
    <row r="96" spans="1:13" x14ac:dyDescent="0.25">
      <c r="A96" s="15"/>
      <c r="B96" s="15"/>
      <c r="C96" s="15"/>
      <c r="D96" s="17"/>
      <c r="E96" s="13" t="s">
        <v>108</v>
      </c>
      <c r="F96" s="18">
        <v>1</v>
      </c>
      <c r="G96" s="19">
        <v>11.39</v>
      </c>
      <c r="H96" s="19">
        <v>0</v>
      </c>
      <c r="I96" s="19">
        <v>0</v>
      </c>
      <c r="J96" s="16">
        <f>OR(F96&lt;&gt;0,G96&lt;&gt;0,H96&lt;&gt;0,I96&lt;&gt;0)*(F96 + (F96 = 0))*(G96 + (G96 = 0))*(H96 + (H96 = 0))*(I96 + (I96 = 0))</f>
        <v>11.39</v>
      </c>
      <c r="K96" s="15"/>
      <c r="L96" s="15"/>
      <c r="M96" s="15"/>
    </row>
    <row r="97" spans="1:13" x14ac:dyDescent="0.25">
      <c r="A97" s="15"/>
      <c r="B97" s="15"/>
      <c r="C97" s="15"/>
      <c r="D97" s="17"/>
      <c r="E97" s="13" t="s">
        <v>0</v>
      </c>
      <c r="F97" s="18">
        <v>1</v>
      </c>
      <c r="G97" s="19">
        <v>11.48</v>
      </c>
      <c r="H97" s="19">
        <v>0</v>
      </c>
      <c r="I97" s="19">
        <v>0</v>
      </c>
      <c r="J97" s="16">
        <f>OR(F97&lt;&gt;0,G97&lt;&gt;0,H97&lt;&gt;0,I97&lt;&gt;0)*(F97 + (F97 = 0))*(G97 + (G97 = 0))*(H97 + (H97 = 0))*(I97 + (I97 = 0))</f>
        <v>11.48</v>
      </c>
      <c r="K97" s="15"/>
      <c r="L97" s="15"/>
      <c r="M97" s="15"/>
    </row>
    <row r="98" spans="1:13" x14ac:dyDescent="0.25">
      <c r="A98" s="15"/>
      <c r="B98" s="15"/>
      <c r="C98" s="15"/>
      <c r="D98" s="17"/>
      <c r="E98" s="13" t="s">
        <v>0</v>
      </c>
      <c r="F98" s="18">
        <v>1</v>
      </c>
      <c r="G98" s="19">
        <v>14.61</v>
      </c>
      <c r="H98" s="19">
        <v>0</v>
      </c>
      <c r="I98" s="19">
        <v>0</v>
      </c>
      <c r="J98" s="16">
        <f>OR(F98&lt;&gt;0,G98&lt;&gt;0,H98&lt;&gt;0,I98&lt;&gt;0)*(F98 + (F98 = 0))*(G98 + (G98 = 0))*(H98 + (H98 = 0))*(I98 + (I98 = 0))</f>
        <v>14.61</v>
      </c>
      <c r="K98" s="15"/>
      <c r="L98" s="15"/>
      <c r="M98" s="15"/>
    </row>
    <row r="99" spans="1:13" x14ac:dyDescent="0.25">
      <c r="A99" s="15"/>
      <c r="B99" s="15"/>
      <c r="C99" s="15"/>
      <c r="D99" s="17"/>
      <c r="E99" s="15"/>
      <c r="F99" s="15"/>
      <c r="G99" s="15"/>
      <c r="H99" s="15"/>
      <c r="I99" s="15"/>
      <c r="J99" s="20" t="s">
        <v>109</v>
      </c>
      <c r="K99" s="12">
        <f>SUM(J96:J98)</f>
        <v>37.479999999999997</v>
      </c>
      <c r="L99" s="19">
        <v>39.01</v>
      </c>
      <c r="M99" s="12">
        <f>ROUND(L99*K99,2)</f>
        <v>1462.09</v>
      </c>
    </row>
    <row r="100" spans="1:13" ht="0.95" customHeight="1" x14ac:dyDescent="0.25">
      <c r="A100" s="21"/>
      <c r="B100" s="21"/>
      <c r="C100" s="21"/>
      <c r="D100" s="22"/>
      <c r="E100" s="21"/>
      <c r="F100" s="21"/>
      <c r="G100" s="21"/>
      <c r="H100" s="21"/>
      <c r="I100" s="21"/>
      <c r="J100" s="21"/>
      <c r="K100" s="21"/>
      <c r="L100" s="21"/>
      <c r="M100" s="21"/>
    </row>
    <row r="101" spans="1:13" ht="22.5" x14ac:dyDescent="0.25">
      <c r="A101" s="13" t="s">
        <v>110</v>
      </c>
      <c r="B101" s="13" t="s">
        <v>20</v>
      </c>
      <c r="C101" s="13" t="s">
        <v>106</v>
      </c>
      <c r="D101" s="14" t="s">
        <v>111</v>
      </c>
      <c r="E101" s="15"/>
      <c r="F101" s="15"/>
      <c r="G101" s="15"/>
      <c r="H101" s="15"/>
      <c r="I101" s="15"/>
      <c r="J101" s="15"/>
      <c r="K101" s="16">
        <f>K106</f>
        <v>52.89</v>
      </c>
      <c r="L101" s="16">
        <f>L106</f>
        <v>64.05</v>
      </c>
      <c r="M101" s="16">
        <f>M106</f>
        <v>3387.6</v>
      </c>
    </row>
    <row r="102" spans="1:13" ht="146.25" x14ac:dyDescent="0.25">
      <c r="A102" s="15"/>
      <c r="B102" s="15"/>
      <c r="C102" s="15"/>
      <c r="D102" s="17" t="s">
        <v>112</v>
      </c>
      <c r="E102" s="15"/>
      <c r="F102" s="15"/>
      <c r="G102" s="15"/>
      <c r="H102" s="15"/>
      <c r="I102" s="15"/>
      <c r="J102" s="15"/>
      <c r="K102" s="15"/>
      <c r="L102" s="15"/>
      <c r="M102" s="15"/>
    </row>
    <row r="103" spans="1:13" x14ac:dyDescent="0.25">
      <c r="A103" s="15"/>
      <c r="B103" s="15"/>
      <c r="C103" s="15"/>
      <c r="D103" s="17"/>
      <c r="E103" s="13" t="s">
        <v>113</v>
      </c>
      <c r="F103" s="18">
        <v>1</v>
      </c>
      <c r="G103" s="19">
        <v>25.44</v>
      </c>
      <c r="H103" s="19">
        <v>0</v>
      </c>
      <c r="I103" s="19">
        <v>0</v>
      </c>
      <c r="J103" s="16">
        <f>OR(F103&lt;&gt;0,G103&lt;&gt;0,H103&lt;&gt;0,I103&lt;&gt;0)*(F103 + (F103 = 0))*(G103 + (G103 = 0))*(H103 + (H103 = 0))*(I103 + (I103 = 0))</f>
        <v>25.44</v>
      </c>
      <c r="K103" s="15"/>
      <c r="L103" s="15"/>
      <c r="M103" s="15"/>
    </row>
    <row r="104" spans="1:13" x14ac:dyDescent="0.25">
      <c r="A104" s="15"/>
      <c r="B104" s="15"/>
      <c r="C104" s="15"/>
      <c r="D104" s="17"/>
      <c r="E104" s="13" t="s">
        <v>0</v>
      </c>
      <c r="F104" s="18">
        <v>1</v>
      </c>
      <c r="G104" s="19">
        <v>14.61</v>
      </c>
      <c r="H104" s="19">
        <v>0</v>
      </c>
      <c r="I104" s="19">
        <v>0</v>
      </c>
      <c r="J104" s="16">
        <f>OR(F104&lt;&gt;0,G104&lt;&gt;0,H104&lt;&gt;0,I104&lt;&gt;0)*(F104 + (F104 = 0))*(G104 + (G104 = 0))*(H104 + (H104 = 0))*(I104 + (I104 = 0))</f>
        <v>14.61</v>
      </c>
      <c r="K104" s="15"/>
      <c r="L104" s="15"/>
      <c r="M104" s="15"/>
    </row>
    <row r="105" spans="1:13" x14ac:dyDescent="0.25">
      <c r="A105" s="15"/>
      <c r="B105" s="15"/>
      <c r="C105" s="15"/>
      <c r="D105" s="17"/>
      <c r="E105" s="13" t="s">
        <v>0</v>
      </c>
      <c r="F105" s="18">
        <v>1</v>
      </c>
      <c r="G105" s="19">
        <v>12.84</v>
      </c>
      <c r="H105" s="19">
        <v>0</v>
      </c>
      <c r="I105" s="19">
        <v>0</v>
      </c>
      <c r="J105" s="16">
        <f>OR(F105&lt;&gt;0,G105&lt;&gt;0,H105&lt;&gt;0,I105&lt;&gt;0)*(F105 + (F105 = 0))*(G105 + (G105 = 0))*(H105 + (H105 = 0))*(I105 + (I105 = 0))</f>
        <v>12.84</v>
      </c>
      <c r="K105" s="15"/>
      <c r="L105" s="15"/>
      <c r="M105" s="15"/>
    </row>
    <row r="106" spans="1:13" x14ac:dyDescent="0.25">
      <c r="A106" s="15"/>
      <c r="B106" s="15"/>
      <c r="C106" s="15"/>
      <c r="D106" s="17"/>
      <c r="E106" s="15"/>
      <c r="F106" s="15"/>
      <c r="G106" s="15"/>
      <c r="H106" s="15"/>
      <c r="I106" s="15"/>
      <c r="J106" s="20" t="s">
        <v>114</v>
      </c>
      <c r="K106" s="12">
        <f>SUM(J103:J105)</f>
        <v>52.89</v>
      </c>
      <c r="L106" s="19">
        <v>64.05</v>
      </c>
      <c r="M106" s="12">
        <f>ROUND(L106*K106,2)</f>
        <v>3387.6</v>
      </c>
    </row>
    <row r="107" spans="1:13" ht="0.95" customHeight="1" x14ac:dyDescent="0.25">
      <c r="A107" s="21"/>
      <c r="B107" s="21"/>
      <c r="C107" s="21"/>
      <c r="D107" s="22"/>
      <c r="E107" s="21"/>
      <c r="F107" s="21"/>
      <c r="G107" s="21"/>
      <c r="H107" s="21"/>
      <c r="I107" s="21"/>
      <c r="J107" s="21"/>
      <c r="K107" s="21"/>
      <c r="L107" s="21"/>
      <c r="M107" s="21"/>
    </row>
    <row r="108" spans="1:13" x14ac:dyDescent="0.25">
      <c r="A108" s="15"/>
      <c r="B108" s="15"/>
      <c r="C108" s="15"/>
      <c r="D108" s="17"/>
      <c r="E108" s="15"/>
      <c r="F108" s="15"/>
      <c r="G108" s="15"/>
      <c r="H108" s="15"/>
      <c r="I108" s="15"/>
      <c r="J108" s="20" t="s">
        <v>115</v>
      </c>
      <c r="K108" s="23">
        <v>1</v>
      </c>
      <c r="L108" s="12">
        <f>M79+M84+M89+M94+M101</f>
        <v>6275.39</v>
      </c>
      <c r="M108" s="12">
        <f>ROUND(L108*K108,2)</f>
        <v>6275.39</v>
      </c>
    </row>
    <row r="109" spans="1:13" ht="0.95" customHeight="1" x14ac:dyDescent="0.25">
      <c r="A109" s="21"/>
      <c r="B109" s="21"/>
      <c r="C109" s="21"/>
      <c r="D109" s="22"/>
      <c r="E109" s="21"/>
      <c r="F109" s="21"/>
      <c r="G109" s="21"/>
      <c r="H109" s="21"/>
      <c r="I109" s="21"/>
      <c r="J109" s="21"/>
      <c r="K109" s="21"/>
      <c r="L109" s="21"/>
      <c r="M109" s="21"/>
    </row>
    <row r="110" spans="1:13" x14ac:dyDescent="0.25">
      <c r="A110" s="8" t="s">
        <v>116</v>
      </c>
      <c r="B110" s="8" t="s">
        <v>17</v>
      </c>
      <c r="C110" s="8" t="s">
        <v>0</v>
      </c>
      <c r="D110" s="9" t="s">
        <v>117</v>
      </c>
      <c r="E110" s="10"/>
      <c r="F110" s="10"/>
      <c r="G110" s="10"/>
      <c r="H110" s="10"/>
      <c r="I110" s="10"/>
      <c r="J110" s="10"/>
      <c r="K110" s="11">
        <f>K123</f>
        <v>1</v>
      </c>
      <c r="L110" s="12">
        <f>L123</f>
        <v>11861.49</v>
      </c>
      <c r="M110" s="12">
        <f>M123</f>
        <v>11861.49</v>
      </c>
    </row>
    <row r="111" spans="1:13" ht="22.5" x14ac:dyDescent="0.25">
      <c r="A111" s="13" t="s">
        <v>118</v>
      </c>
      <c r="B111" s="13" t="s">
        <v>20</v>
      </c>
      <c r="C111" s="13" t="s">
        <v>106</v>
      </c>
      <c r="D111" s="14" t="s">
        <v>119</v>
      </c>
      <c r="E111" s="15"/>
      <c r="F111" s="15"/>
      <c r="G111" s="15"/>
      <c r="H111" s="15"/>
      <c r="I111" s="15"/>
      <c r="J111" s="15"/>
      <c r="K111" s="16">
        <f>K115</f>
        <v>165.34</v>
      </c>
      <c r="L111" s="16">
        <f>L115</f>
        <v>44</v>
      </c>
      <c r="M111" s="16">
        <f>M115</f>
        <v>7274.96</v>
      </c>
    </row>
    <row r="112" spans="1:13" ht="135" x14ac:dyDescent="0.25">
      <c r="A112" s="15"/>
      <c r="B112" s="15"/>
      <c r="C112" s="15"/>
      <c r="D112" s="17" t="s">
        <v>120</v>
      </c>
      <c r="E112" s="15"/>
      <c r="F112" s="15"/>
      <c r="G112" s="15"/>
      <c r="H112" s="15"/>
      <c r="I112" s="15"/>
      <c r="J112" s="15"/>
      <c r="K112" s="15"/>
      <c r="L112" s="15"/>
      <c r="M112" s="15"/>
    </row>
    <row r="113" spans="1:13" x14ac:dyDescent="0.25">
      <c r="A113" s="15"/>
      <c r="B113" s="15"/>
      <c r="C113" s="15"/>
      <c r="D113" s="17"/>
      <c r="E113" s="13" t="s">
        <v>121</v>
      </c>
      <c r="F113" s="18">
        <v>1</v>
      </c>
      <c r="G113" s="19">
        <v>77.55</v>
      </c>
      <c r="H113" s="19">
        <v>0</v>
      </c>
      <c r="I113" s="19">
        <v>0</v>
      </c>
      <c r="J113" s="16">
        <f>OR(F113&lt;&gt;0,G113&lt;&gt;0,H113&lt;&gt;0,I113&lt;&gt;0)*(F113 + (F113 = 0))*(G113 + (G113 = 0))*(H113 + (H113 = 0))*(I113 + (I113 = 0))</f>
        <v>77.55</v>
      </c>
      <c r="K113" s="15"/>
      <c r="L113" s="15"/>
      <c r="M113" s="15"/>
    </row>
    <row r="114" spans="1:13" x14ac:dyDescent="0.25">
      <c r="A114" s="15"/>
      <c r="B114" s="15"/>
      <c r="C114" s="15"/>
      <c r="D114" s="17"/>
      <c r="E114" s="13" t="s">
        <v>122</v>
      </c>
      <c r="F114" s="18">
        <v>1</v>
      </c>
      <c r="G114" s="19">
        <v>87.79</v>
      </c>
      <c r="H114" s="19">
        <v>0</v>
      </c>
      <c r="I114" s="19">
        <v>0</v>
      </c>
      <c r="J114" s="16">
        <f>OR(F114&lt;&gt;0,G114&lt;&gt;0,H114&lt;&gt;0,I114&lt;&gt;0)*(F114 + (F114 = 0))*(G114 + (G114 = 0))*(H114 + (H114 = 0))*(I114 + (I114 = 0))</f>
        <v>87.79</v>
      </c>
      <c r="K114" s="15"/>
      <c r="L114" s="15"/>
      <c r="M114" s="15"/>
    </row>
    <row r="115" spans="1:13" x14ac:dyDescent="0.25">
      <c r="A115" s="15"/>
      <c r="B115" s="15"/>
      <c r="C115" s="15"/>
      <c r="D115" s="17"/>
      <c r="E115" s="15"/>
      <c r="F115" s="15"/>
      <c r="G115" s="15"/>
      <c r="H115" s="15"/>
      <c r="I115" s="15"/>
      <c r="J115" s="20" t="s">
        <v>123</v>
      </c>
      <c r="K115" s="12">
        <f>SUM(J113:J114)</f>
        <v>165.34</v>
      </c>
      <c r="L115" s="19">
        <v>44</v>
      </c>
      <c r="M115" s="12">
        <f>ROUND(L115*K115,2)</f>
        <v>7274.96</v>
      </c>
    </row>
    <row r="116" spans="1:13" ht="0.95" customHeight="1" x14ac:dyDescent="0.25">
      <c r="A116" s="21"/>
      <c r="B116" s="21"/>
      <c r="C116" s="21"/>
      <c r="D116" s="22"/>
      <c r="E116" s="21"/>
      <c r="F116" s="21"/>
      <c r="G116" s="21"/>
      <c r="H116" s="21"/>
      <c r="I116" s="21"/>
      <c r="J116" s="21"/>
      <c r="K116" s="21"/>
      <c r="L116" s="21"/>
      <c r="M116" s="21"/>
    </row>
    <row r="117" spans="1:13" ht="22.5" x14ac:dyDescent="0.25">
      <c r="A117" s="13" t="s">
        <v>124</v>
      </c>
      <c r="B117" s="13" t="s">
        <v>20</v>
      </c>
      <c r="C117" s="13" t="s">
        <v>28</v>
      </c>
      <c r="D117" s="14" t="s">
        <v>125</v>
      </c>
      <c r="E117" s="15"/>
      <c r="F117" s="15"/>
      <c r="G117" s="15"/>
      <c r="H117" s="15"/>
      <c r="I117" s="15"/>
      <c r="J117" s="15"/>
      <c r="K117" s="16">
        <f>K121</f>
        <v>330.68</v>
      </c>
      <c r="L117" s="16">
        <f>L121</f>
        <v>13.87</v>
      </c>
      <c r="M117" s="16">
        <f>M121</f>
        <v>4586.53</v>
      </c>
    </row>
    <row r="118" spans="1:13" ht="101.25" x14ac:dyDescent="0.25">
      <c r="A118" s="15"/>
      <c r="B118" s="15"/>
      <c r="C118" s="15"/>
      <c r="D118" s="17" t="s">
        <v>126</v>
      </c>
      <c r="E118" s="15"/>
      <c r="F118" s="15"/>
      <c r="G118" s="15"/>
      <c r="H118" s="15"/>
      <c r="I118" s="15"/>
      <c r="J118" s="15"/>
      <c r="K118" s="15"/>
      <c r="L118" s="15"/>
      <c r="M118" s="15"/>
    </row>
    <row r="119" spans="1:13" x14ac:dyDescent="0.25">
      <c r="A119" s="15"/>
      <c r="B119" s="15"/>
      <c r="C119" s="15"/>
      <c r="D119" s="17"/>
      <c r="E119" s="13" t="s">
        <v>121</v>
      </c>
      <c r="F119" s="18">
        <v>1</v>
      </c>
      <c r="G119" s="19">
        <v>77.55</v>
      </c>
      <c r="H119" s="19">
        <v>2</v>
      </c>
      <c r="I119" s="19">
        <v>0</v>
      </c>
      <c r="J119" s="16">
        <f>OR(F119&lt;&gt;0,G119&lt;&gt;0,H119&lt;&gt;0,I119&lt;&gt;0)*(F119 + (F119 = 0))*(G119 + (G119 = 0))*(H119 + (H119 = 0))*(I119 + (I119 = 0))</f>
        <v>155.1</v>
      </c>
      <c r="K119" s="15"/>
      <c r="L119" s="15"/>
      <c r="M119" s="15"/>
    </row>
    <row r="120" spans="1:13" x14ac:dyDescent="0.25">
      <c r="A120" s="15"/>
      <c r="B120" s="15"/>
      <c r="C120" s="15"/>
      <c r="D120" s="17"/>
      <c r="E120" s="13" t="s">
        <v>122</v>
      </c>
      <c r="F120" s="18">
        <v>1</v>
      </c>
      <c r="G120" s="19">
        <v>87.79</v>
      </c>
      <c r="H120" s="19">
        <v>2</v>
      </c>
      <c r="I120" s="19">
        <v>0</v>
      </c>
      <c r="J120" s="16">
        <f>OR(F120&lt;&gt;0,G120&lt;&gt;0,H120&lt;&gt;0,I120&lt;&gt;0)*(F120 + (F120 = 0))*(G120 + (G120 = 0))*(H120 + (H120 = 0))*(I120 + (I120 = 0))</f>
        <v>175.58</v>
      </c>
      <c r="K120" s="15"/>
      <c r="L120" s="15"/>
      <c r="M120" s="15"/>
    </row>
    <row r="121" spans="1:13" x14ac:dyDescent="0.25">
      <c r="A121" s="15"/>
      <c r="B121" s="15"/>
      <c r="C121" s="15"/>
      <c r="D121" s="17"/>
      <c r="E121" s="15"/>
      <c r="F121" s="15"/>
      <c r="G121" s="15"/>
      <c r="H121" s="15"/>
      <c r="I121" s="15"/>
      <c r="J121" s="20" t="s">
        <v>127</v>
      </c>
      <c r="K121" s="12">
        <f>SUM(J119:J120)</f>
        <v>330.68</v>
      </c>
      <c r="L121" s="19">
        <v>13.87</v>
      </c>
      <c r="M121" s="12">
        <f>ROUND(L121*K121,2)</f>
        <v>4586.53</v>
      </c>
    </row>
    <row r="122" spans="1:13" ht="0.95" customHeight="1" x14ac:dyDescent="0.25">
      <c r="A122" s="21"/>
      <c r="B122" s="21"/>
      <c r="C122" s="21"/>
      <c r="D122" s="22"/>
      <c r="E122" s="21"/>
      <c r="F122" s="21"/>
      <c r="G122" s="21"/>
      <c r="H122" s="21"/>
      <c r="I122" s="21"/>
      <c r="J122" s="21"/>
      <c r="K122" s="21"/>
      <c r="L122" s="21"/>
      <c r="M122" s="21"/>
    </row>
    <row r="123" spans="1:13" x14ac:dyDescent="0.25">
      <c r="A123" s="15"/>
      <c r="B123" s="15"/>
      <c r="C123" s="15"/>
      <c r="D123" s="17"/>
      <c r="E123" s="15"/>
      <c r="F123" s="15"/>
      <c r="G123" s="15"/>
      <c r="H123" s="15"/>
      <c r="I123" s="15"/>
      <c r="J123" s="20" t="s">
        <v>128</v>
      </c>
      <c r="K123" s="23">
        <v>1</v>
      </c>
      <c r="L123" s="12">
        <f>M111+M117</f>
        <v>11861.49</v>
      </c>
      <c r="M123" s="12">
        <f>ROUND(L123*K123,2)</f>
        <v>11861.49</v>
      </c>
    </row>
    <row r="124" spans="1:13" ht="0.95" customHeight="1" x14ac:dyDescent="0.25">
      <c r="A124" s="21"/>
      <c r="B124" s="21"/>
      <c r="C124" s="21"/>
      <c r="D124" s="22"/>
      <c r="E124" s="21"/>
      <c r="F124" s="21"/>
      <c r="G124" s="21"/>
      <c r="H124" s="21"/>
      <c r="I124" s="21"/>
      <c r="J124" s="21"/>
      <c r="K124" s="21"/>
      <c r="L124" s="21"/>
      <c r="M124" s="21"/>
    </row>
    <row r="125" spans="1:13" x14ac:dyDescent="0.25">
      <c r="A125" s="8" t="s">
        <v>129</v>
      </c>
      <c r="B125" s="8" t="s">
        <v>17</v>
      </c>
      <c r="C125" s="8" t="s">
        <v>0</v>
      </c>
      <c r="D125" s="9" t="s">
        <v>130</v>
      </c>
      <c r="E125" s="10"/>
      <c r="F125" s="10"/>
      <c r="G125" s="10"/>
      <c r="H125" s="10"/>
      <c r="I125" s="10"/>
      <c r="J125" s="10"/>
      <c r="K125" s="11">
        <f>K141</f>
        <v>1</v>
      </c>
      <c r="L125" s="12">
        <f>L141</f>
        <v>31476.6</v>
      </c>
      <c r="M125" s="12">
        <f>M141</f>
        <v>31476.6</v>
      </c>
    </row>
    <row r="126" spans="1:13" ht="22.5" x14ac:dyDescent="0.25">
      <c r="A126" s="13" t="s">
        <v>131</v>
      </c>
      <c r="B126" s="13" t="s">
        <v>20</v>
      </c>
      <c r="C126" s="13" t="s">
        <v>60</v>
      </c>
      <c r="D126" s="14" t="s">
        <v>132</v>
      </c>
      <c r="E126" s="15"/>
      <c r="F126" s="15"/>
      <c r="G126" s="15"/>
      <c r="H126" s="15"/>
      <c r="I126" s="15"/>
      <c r="J126" s="15"/>
      <c r="K126" s="16">
        <f>K129</f>
        <v>1340</v>
      </c>
      <c r="L126" s="16">
        <f>L129</f>
        <v>0.28999999999999998</v>
      </c>
      <c r="M126" s="16">
        <f>M129</f>
        <v>388.6</v>
      </c>
    </row>
    <row r="127" spans="1:13" ht="56.25" x14ac:dyDescent="0.25">
      <c r="A127" s="15"/>
      <c r="B127" s="15"/>
      <c r="C127" s="15"/>
      <c r="D127" s="17" t="s">
        <v>133</v>
      </c>
      <c r="E127" s="15"/>
      <c r="F127" s="15"/>
      <c r="G127" s="15"/>
      <c r="H127" s="15"/>
      <c r="I127" s="15"/>
      <c r="J127" s="15"/>
      <c r="K127" s="15"/>
      <c r="L127" s="15"/>
      <c r="M127" s="15"/>
    </row>
    <row r="128" spans="1:13" x14ac:dyDescent="0.25">
      <c r="A128" s="15"/>
      <c r="B128" s="15"/>
      <c r="C128" s="15"/>
      <c r="D128" s="17"/>
      <c r="E128" s="13" t="s">
        <v>134</v>
      </c>
      <c r="F128" s="18">
        <v>1</v>
      </c>
      <c r="G128" s="19">
        <v>1340</v>
      </c>
      <c r="H128" s="19">
        <v>0</v>
      </c>
      <c r="I128" s="19">
        <v>0</v>
      </c>
      <c r="J128" s="16">
        <f>OR(F128&lt;&gt;0,G128&lt;&gt;0,H128&lt;&gt;0,I128&lt;&gt;0)*(F128 + (F128 = 0))*(G128 + (G128 = 0))*(H128 + (H128 = 0))*(I128 + (I128 = 0))</f>
        <v>1340</v>
      </c>
      <c r="K128" s="15"/>
      <c r="L128" s="15"/>
      <c r="M128" s="15"/>
    </row>
    <row r="129" spans="1:13" x14ac:dyDescent="0.25">
      <c r="A129" s="15"/>
      <c r="B129" s="15"/>
      <c r="C129" s="15"/>
      <c r="D129" s="17"/>
      <c r="E129" s="15"/>
      <c r="F129" s="15"/>
      <c r="G129" s="15"/>
      <c r="H129" s="15"/>
      <c r="I129" s="15"/>
      <c r="J129" s="20" t="s">
        <v>135</v>
      </c>
      <c r="K129" s="12">
        <f>SUM(J128:J128)</f>
        <v>1340</v>
      </c>
      <c r="L129" s="19">
        <v>0.28999999999999998</v>
      </c>
      <c r="M129" s="12">
        <f>ROUND(L129*K129,2)</f>
        <v>388.6</v>
      </c>
    </row>
    <row r="130" spans="1:13" ht="0.95" customHeight="1" x14ac:dyDescent="0.25">
      <c r="A130" s="21"/>
      <c r="B130" s="21"/>
      <c r="C130" s="21"/>
      <c r="D130" s="22"/>
      <c r="E130" s="21"/>
      <c r="F130" s="21"/>
      <c r="G130" s="21"/>
      <c r="H130" s="21"/>
      <c r="I130" s="21"/>
      <c r="J130" s="21"/>
      <c r="K130" s="21"/>
      <c r="L130" s="21"/>
      <c r="M130" s="21"/>
    </row>
    <row r="131" spans="1:13" ht="22.5" x14ac:dyDescent="0.25">
      <c r="A131" s="13" t="s">
        <v>136</v>
      </c>
      <c r="B131" s="13" t="s">
        <v>20</v>
      </c>
      <c r="C131" s="13" t="s">
        <v>60</v>
      </c>
      <c r="D131" s="14" t="s">
        <v>137</v>
      </c>
      <c r="E131" s="15"/>
      <c r="F131" s="15"/>
      <c r="G131" s="15"/>
      <c r="H131" s="15"/>
      <c r="I131" s="15"/>
      <c r="J131" s="15"/>
      <c r="K131" s="16">
        <f>K134</f>
        <v>1340</v>
      </c>
      <c r="L131" s="16">
        <f>L134</f>
        <v>15.2</v>
      </c>
      <c r="M131" s="16">
        <f>M134</f>
        <v>20368</v>
      </c>
    </row>
    <row r="132" spans="1:13" ht="123.75" x14ac:dyDescent="0.25">
      <c r="A132" s="15"/>
      <c r="B132" s="15"/>
      <c r="C132" s="15"/>
      <c r="D132" s="17" t="s">
        <v>138</v>
      </c>
      <c r="E132" s="15"/>
      <c r="F132" s="15"/>
      <c r="G132" s="15"/>
      <c r="H132" s="15"/>
      <c r="I132" s="15"/>
      <c r="J132" s="15"/>
      <c r="K132" s="15"/>
      <c r="L132" s="15"/>
      <c r="M132" s="15"/>
    </row>
    <row r="133" spans="1:13" x14ac:dyDescent="0.25">
      <c r="A133" s="15"/>
      <c r="B133" s="15"/>
      <c r="C133" s="15"/>
      <c r="D133" s="17"/>
      <c r="E133" s="13" t="s">
        <v>139</v>
      </c>
      <c r="F133" s="18">
        <v>1</v>
      </c>
      <c r="G133" s="19">
        <v>1340</v>
      </c>
      <c r="H133" s="19">
        <v>0</v>
      </c>
      <c r="I133" s="19">
        <v>0</v>
      </c>
      <c r="J133" s="16">
        <f>OR(F133&lt;&gt;0,G133&lt;&gt;0,H133&lt;&gt;0,I133&lt;&gt;0)*(F133 + (F133 = 0))*(G133 + (G133 = 0))*(H133 + (H133 = 0))*(I133 + (I133 = 0))</f>
        <v>1340</v>
      </c>
      <c r="K133" s="15"/>
      <c r="L133" s="15"/>
      <c r="M133" s="15"/>
    </row>
    <row r="134" spans="1:13" x14ac:dyDescent="0.25">
      <c r="A134" s="15"/>
      <c r="B134" s="15"/>
      <c r="C134" s="15"/>
      <c r="D134" s="17"/>
      <c r="E134" s="15"/>
      <c r="F134" s="15"/>
      <c r="G134" s="15"/>
      <c r="H134" s="15"/>
      <c r="I134" s="15"/>
      <c r="J134" s="20" t="s">
        <v>140</v>
      </c>
      <c r="K134" s="12">
        <f>SUM(J133:J133)</f>
        <v>1340</v>
      </c>
      <c r="L134" s="19">
        <v>15.2</v>
      </c>
      <c r="M134" s="12">
        <f>ROUND(L134*K134,2)</f>
        <v>20368</v>
      </c>
    </row>
    <row r="135" spans="1:13" ht="0.95" customHeight="1" x14ac:dyDescent="0.25">
      <c r="A135" s="21"/>
      <c r="B135" s="21"/>
      <c r="C135" s="21"/>
      <c r="D135" s="22"/>
      <c r="E135" s="21"/>
      <c r="F135" s="21"/>
      <c r="G135" s="21"/>
      <c r="H135" s="21"/>
      <c r="I135" s="21"/>
      <c r="J135" s="21"/>
      <c r="K135" s="21"/>
      <c r="L135" s="21"/>
      <c r="M135" s="21"/>
    </row>
    <row r="136" spans="1:13" ht="22.5" x14ac:dyDescent="0.25">
      <c r="A136" s="13" t="s">
        <v>141</v>
      </c>
      <c r="B136" s="13" t="s">
        <v>20</v>
      </c>
      <c r="C136" s="13" t="s">
        <v>60</v>
      </c>
      <c r="D136" s="14" t="s">
        <v>142</v>
      </c>
      <c r="E136" s="15"/>
      <c r="F136" s="15"/>
      <c r="G136" s="15"/>
      <c r="H136" s="15"/>
      <c r="I136" s="15"/>
      <c r="J136" s="15"/>
      <c r="K136" s="16">
        <f>K139</f>
        <v>1340</v>
      </c>
      <c r="L136" s="16">
        <f>L139</f>
        <v>8</v>
      </c>
      <c r="M136" s="16">
        <f>M139</f>
        <v>10720</v>
      </c>
    </row>
    <row r="137" spans="1:13" ht="135" x14ac:dyDescent="0.25">
      <c r="A137" s="15"/>
      <c r="B137" s="15"/>
      <c r="C137" s="15"/>
      <c r="D137" s="17" t="s">
        <v>143</v>
      </c>
      <c r="E137" s="15"/>
      <c r="F137" s="15"/>
      <c r="G137" s="15"/>
      <c r="H137" s="15"/>
      <c r="I137" s="15"/>
      <c r="J137" s="15"/>
      <c r="K137" s="15"/>
      <c r="L137" s="15"/>
      <c r="M137" s="15"/>
    </row>
    <row r="138" spans="1:13" x14ac:dyDescent="0.25">
      <c r="A138" s="15"/>
      <c r="B138" s="15"/>
      <c r="C138" s="15"/>
      <c r="D138" s="17"/>
      <c r="E138" s="13" t="s">
        <v>30</v>
      </c>
      <c r="F138" s="18">
        <v>1</v>
      </c>
      <c r="G138" s="19">
        <v>1340</v>
      </c>
      <c r="H138" s="19">
        <v>0</v>
      </c>
      <c r="I138" s="19">
        <v>0</v>
      </c>
      <c r="J138" s="16">
        <f>OR(F138&lt;&gt;0,G138&lt;&gt;0,H138&lt;&gt;0,I138&lt;&gt;0)*(F138 + (F138 = 0))*(G138 + (G138 = 0))*(H138 + (H138 = 0))*(I138 + (I138 = 0))</f>
        <v>1340</v>
      </c>
      <c r="K138" s="15"/>
      <c r="L138" s="15"/>
      <c r="M138" s="15"/>
    </row>
    <row r="139" spans="1:13" x14ac:dyDescent="0.25">
      <c r="A139" s="15"/>
      <c r="B139" s="15"/>
      <c r="C139" s="15"/>
      <c r="D139" s="17"/>
      <c r="E139" s="15"/>
      <c r="F139" s="15"/>
      <c r="G139" s="15"/>
      <c r="H139" s="15"/>
      <c r="I139" s="15"/>
      <c r="J139" s="20" t="s">
        <v>144</v>
      </c>
      <c r="K139" s="12">
        <f>SUM(J138:J138)</f>
        <v>1340</v>
      </c>
      <c r="L139" s="19">
        <v>8</v>
      </c>
      <c r="M139" s="12">
        <f>ROUND(L139*K139,2)</f>
        <v>10720</v>
      </c>
    </row>
    <row r="140" spans="1:13" ht="0.95" customHeight="1" x14ac:dyDescent="0.25">
      <c r="A140" s="21"/>
      <c r="B140" s="21"/>
      <c r="C140" s="21"/>
      <c r="D140" s="22"/>
      <c r="E140" s="21"/>
      <c r="F140" s="21"/>
      <c r="G140" s="21"/>
      <c r="H140" s="21"/>
      <c r="I140" s="21"/>
      <c r="J140" s="21"/>
      <c r="K140" s="21"/>
      <c r="L140" s="21"/>
      <c r="M140" s="21"/>
    </row>
    <row r="141" spans="1:13" x14ac:dyDescent="0.25">
      <c r="A141" s="15"/>
      <c r="B141" s="15"/>
      <c r="C141" s="15"/>
      <c r="D141" s="17"/>
      <c r="E141" s="15"/>
      <c r="F141" s="15"/>
      <c r="G141" s="15"/>
      <c r="H141" s="15"/>
      <c r="I141" s="15"/>
      <c r="J141" s="20" t="s">
        <v>145</v>
      </c>
      <c r="K141" s="23">
        <v>1</v>
      </c>
      <c r="L141" s="12">
        <f>M126+M131+M136</f>
        <v>31476.6</v>
      </c>
      <c r="M141" s="12">
        <f>ROUND(L141*K141,2)</f>
        <v>31476.6</v>
      </c>
    </row>
    <row r="142" spans="1:13" ht="0.95" customHeight="1" x14ac:dyDescent="0.25">
      <c r="A142" s="21"/>
      <c r="B142" s="21"/>
      <c r="C142" s="21"/>
      <c r="D142" s="22"/>
      <c r="E142" s="21"/>
      <c r="F142" s="21"/>
      <c r="G142" s="21"/>
      <c r="H142" s="21"/>
      <c r="I142" s="21"/>
      <c r="J142" s="21"/>
      <c r="K142" s="21"/>
      <c r="L142" s="21"/>
      <c r="M142" s="21"/>
    </row>
    <row r="143" spans="1:13" x14ac:dyDescent="0.25">
      <c r="A143" s="8" t="s">
        <v>146</v>
      </c>
      <c r="B143" s="8" t="s">
        <v>17</v>
      </c>
      <c r="C143" s="8" t="s">
        <v>0</v>
      </c>
      <c r="D143" s="9" t="s">
        <v>147</v>
      </c>
      <c r="E143" s="10"/>
      <c r="F143" s="10"/>
      <c r="G143" s="10"/>
      <c r="H143" s="10"/>
      <c r="I143" s="10"/>
      <c r="J143" s="10"/>
      <c r="K143" s="11">
        <f>K155</f>
        <v>1</v>
      </c>
      <c r="L143" s="12">
        <f>L155</f>
        <v>7450.88</v>
      </c>
      <c r="M143" s="12">
        <f>M155</f>
        <v>7450.88</v>
      </c>
    </row>
    <row r="144" spans="1:13" x14ac:dyDescent="0.25">
      <c r="A144" s="13" t="s">
        <v>148</v>
      </c>
      <c r="B144" s="13" t="s">
        <v>20</v>
      </c>
      <c r="C144" s="13" t="s">
        <v>60</v>
      </c>
      <c r="D144" s="14" t="s">
        <v>149</v>
      </c>
      <c r="E144" s="15"/>
      <c r="F144" s="15"/>
      <c r="G144" s="15"/>
      <c r="H144" s="15"/>
      <c r="I144" s="15"/>
      <c r="J144" s="15"/>
      <c r="K144" s="16">
        <f>K148</f>
        <v>330.68</v>
      </c>
      <c r="L144" s="16">
        <f>L148</f>
        <v>16</v>
      </c>
      <c r="M144" s="16">
        <f>M148</f>
        <v>5290.88</v>
      </c>
    </row>
    <row r="145" spans="1:13" ht="112.5" x14ac:dyDescent="0.25">
      <c r="A145" s="15"/>
      <c r="B145" s="15"/>
      <c r="C145" s="15"/>
      <c r="D145" s="17" t="s">
        <v>150</v>
      </c>
      <c r="E145" s="15"/>
      <c r="F145" s="15"/>
      <c r="G145" s="15"/>
      <c r="H145" s="15"/>
      <c r="I145" s="15"/>
      <c r="J145" s="15"/>
      <c r="K145" s="15"/>
      <c r="L145" s="15"/>
      <c r="M145" s="15"/>
    </row>
    <row r="146" spans="1:13" x14ac:dyDescent="0.25">
      <c r="A146" s="15"/>
      <c r="B146" s="15"/>
      <c r="C146" s="15"/>
      <c r="D146" s="17"/>
      <c r="E146" s="13" t="s">
        <v>151</v>
      </c>
      <c r="F146" s="18">
        <v>1</v>
      </c>
      <c r="G146" s="19">
        <v>77.55</v>
      </c>
      <c r="H146" s="19">
        <v>2</v>
      </c>
      <c r="I146" s="19">
        <v>0</v>
      </c>
      <c r="J146" s="16">
        <f>OR(F146&lt;&gt;0,G146&lt;&gt;0,H146&lt;&gt;0,I146&lt;&gt;0)*(F146 + (F146 = 0))*(G146 + (G146 = 0))*(H146 + (H146 = 0))*(I146 + (I146 = 0))</f>
        <v>155.1</v>
      </c>
      <c r="K146" s="15"/>
      <c r="L146" s="15"/>
      <c r="M146" s="15"/>
    </row>
    <row r="147" spans="1:13" x14ac:dyDescent="0.25">
      <c r="A147" s="15"/>
      <c r="B147" s="15"/>
      <c r="C147" s="15"/>
      <c r="D147" s="17"/>
      <c r="E147" s="13" t="s">
        <v>0</v>
      </c>
      <c r="F147" s="18">
        <v>1</v>
      </c>
      <c r="G147" s="19">
        <v>87.79</v>
      </c>
      <c r="H147" s="19">
        <v>2</v>
      </c>
      <c r="I147" s="19">
        <v>0</v>
      </c>
      <c r="J147" s="16">
        <f>OR(F147&lt;&gt;0,G147&lt;&gt;0,H147&lt;&gt;0,I147&lt;&gt;0)*(F147 + (F147 = 0))*(G147 + (G147 = 0))*(H147 + (H147 = 0))*(I147 + (I147 = 0))</f>
        <v>175.58</v>
      </c>
      <c r="K147" s="15"/>
      <c r="L147" s="15"/>
      <c r="M147" s="15"/>
    </row>
    <row r="148" spans="1:13" x14ac:dyDescent="0.25">
      <c r="A148" s="15"/>
      <c r="B148" s="15"/>
      <c r="C148" s="15"/>
      <c r="D148" s="17"/>
      <c r="E148" s="15"/>
      <c r="F148" s="15"/>
      <c r="G148" s="15"/>
      <c r="H148" s="15"/>
      <c r="I148" s="15"/>
      <c r="J148" s="20" t="s">
        <v>152</v>
      </c>
      <c r="K148" s="12">
        <f>SUM(J146:J147)</f>
        <v>330.68</v>
      </c>
      <c r="L148" s="19">
        <v>16</v>
      </c>
      <c r="M148" s="12">
        <f>ROUND(L148*K148,2)</f>
        <v>5290.88</v>
      </c>
    </row>
    <row r="149" spans="1:13" ht="0.95" customHeight="1" x14ac:dyDescent="0.25">
      <c r="A149" s="21"/>
      <c r="B149" s="21"/>
      <c r="C149" s="21"/>
      <c r="D149" s="22"/>
      <c r="E149" s="21"/>
      <c r="F149" s="21"/>
      <c r="G149" s="21"/>
      <c r="H149" s="21"/>
      <c r="I149" s="21"/>
      <c r="J149" s="21"/>
      <c r="K149" s="21"/>
      <c r="L149" s="21"/>
      <c r="M149" s="21"/>
    </row>
    <row r="150" spans="1:13" x14ac:dyDescent="0.25">
      <c r="A150" s="13" t="s">
        <v>153</v>
      </c>
      <c r="B150" s="13" t="s">
        <v>20</v>
      </c>
      <c r="C150" s="13" t="s">
        <v>60</v>
      </c>
      <c r="D150" s="14" t="s">
        <v>154</v>
      </c>
      <c r="E150" s="15"/>
      <c r="F150" s="15"/>
      <c r="G150" s="15"/>
      <c r="H150" s="15"/>
      <c r="I150" s="15"/>
      <c r="J150" s="15"/>
      <c r="K150" s="16">
        <f>K153</f>
        <v>150</v>
      </c>
      <c r="L150" s="16">
        <f>L153</f>
        <v>14.4</v>
      </c>
      <c r="M150" s="16">
        <f>M153</f>
        <v>2160</v>
      </c>
    </row>
    <row r="151" spans="1:13" ht="101.25" x14ac:dyDescent="0.25">
      <c r="A151" s="15"/>
      <c r="B151" s="15"/>
      <c r="C151" s="15"/>
      <c r="D151" s="17" t="s">
        <v>155</v>
      </c>
      <c r="E151" s="15"/>
      <c r="F151" s="15"/>
      <c r="G151" s="15"/>
      <c r="H151" s="15"/>
      <c r="I151" s="15"/>
      <c r="J151" s="15"/>
      <c r="K151" s="15"/>
      <c r="L151" s="15"/>
      <c r="M151" s="15"/>
    </row>
    <row r="152" spans="1:13" x14ac:dyDescent="0.25">
      <c r="A152" s="15"/>
      <c r="B152" s="15"/>
      <c r="C152" s="15"/>
      <c r="D152" s="17"/>
      <c r="E152" s="13" t="s">
        <v>156</v>
      </c>
      <c r="F152" s="18">
        <v>6</v>
      </c>
      <c r="G152" s="19">
        <v>5</v>
      </c>
      <c r="H152" s="19">
        <v>5</v>
      </c>
      <c r="I152" s="19">
        <v>0</v>
      </c>
      <c r="J152" s="16">
        <f>OR(F152&lt;&gt;0,G152&lt;&gt;0,H152&lt;&gt;0,I152&lt;&gt;0)*(F152 + (F152 = 0))*(G152 + (G152 = 0))*(H152 + (H152 = 0))*(I152 + (I152 = 0))</f>
        <v>150</v>
      </c>
      <c r="K152" s="15"/>
      <c r="L152" s="15"/>
      <c r="M152" s="15"/>
    </row>
    <row r="153" spans="1:13" x14ac:dyDescent="0.25">
      <c r="A153" s="15"/>
      <c r="B153" s="15"/>
      <c r="C153" s="15"/>
      <c r="D153" s="17"/>
      <c r="E153" s="15"/>
      <c r="F153" s="15"/>
      <c r="G153" s="15"/>
      <c r="H153" s="15"/>
      <c r="I153" s="15"/>
      <c r="J153" s="20" t="s">
        <v>157</v>
      </c>
      <c r="K153" s="12">
        <f>SUM(J152:J152)</f>
        <v>150</v>
      </c>
      <c r="L153" s="19">
        <v>14.4</v>
      </c>
      <c r="M153" s="12">
        <f>ROUND(L153*K153,2)</f>
        <v>2160</v>
      </c>
    </row>
    <row r="154" spans="1:13" ht="0.95" customHeight="1" x14ac:dyDescent="0.25">
      <c r="A154" s="21"/>
      <c r="B154" s="21"/>
      <c r="C154" s="21"/>
      <c r="D154" s="22"/>
      <c r="E154" s="21"/>
      <c r="F154" s="21"/>
      <c r="G154" s="21"/>
      <c r="H154" s="21"/>
      <c r="I154" s="21"/>
      <c r="J154" s="21"/>
      <c r="K154" s="21"/>
      <c r="L154" s="21"/>
      <c r="M154" s="21"/>
    </row>
    <row r="155" spans="1:13" x14ac:dyDescent="0.25">
      <c r="A155" s="15"/>
      <c r="B155" s="15"/>
      <c r="C155" s="15"/>
      <c r="D155" s="17"/>
      <c r="E155" s="15"/>
      <c r="F155" s="15"/>
      <c r="G155" s="15"/>
      <c r="H155" s="15"/>
      <c r="I155" s="15"/>
      <c r="J155" s="20" t="s">
        <v>158</v>
      </c>
      <c r="K155" s="23">
        <v>1</v>
      </c>
      <c r="L155" s="12">
        <f>M144+M150</f>
        <v>7450.88</v>
      </c>
      <c r="M155" s="12">
        <f>ROUND(L155*K155,2)</f>
        <v>7450.88</v>
      </c>
    </row>
    <row r="156" spans="1:13" ht="0.95" customHeight="1" x14ac:dyDescent="0.25">
      <c r="A156" s="21"/>
      <c r="B156" s="21"/>
      <c r="C156" s="21"/>
      <c r="D156" s="22"/>
      <c r="E156" s="21"/>
      <c r="F156" s="21"/>
      <c r="G156" s="21"/>
      <c r="H156" s="21"/>
      <c r="I156" s="21"/>
      <c r="J156" s="21"/>
      <c r="K156" s="21"/>
      <c r="L156" s="21"/>
      <c r="M156" s="21"/>
    </row>
    <row r="157" spans="1:13" x14ac:dyDescent="0.25">
      <c r="A157" s="8" t="s">
        <v>159</v>
      </c>
      <c r="B157" s="8" t="s">
        <v>17</v>
      </c>
      <c r="C157" s="8" t="s">
        <v>0</v>
      </c>
      <c r="D157" s="9" t="s">
        <v>54</v>
      </c>
      <c r="E157" s="10"/>
      <c r="F157" s="10"/>
      <c r="G157" s="10"/>
      <c r="H157" s="10"/>
      <c r="I157" s="10"/>
      <c r="J157" s="10"/>
      <c r="K157" s="11">
        <f>K180</f>
        <v>1</v>
      </c>
      <c r="L157" s="12">
        <f>L180</f>
        <v>9831.33</v>
      </c>
      <c r="M157" s="12">
        <f>M180</f>
        <v>9831.33</v>
      </c>
    </row>
    <row r="158" spans="1:13" ht="22.5" x14ac:dyDescent="0.25">
      <c r="A158" s="13" t="s">
        <v>160</v>
      </c>
      <c r="B158" s="13" t="s">
        <v>20</v>
      </c>
      <c r="C158" s="13" t="s">
        <v>106</v>
      </c>
      <c r="D158" s="14" t="s">
        <v>161</v>
      </c>
      <c r="E158" s="15"/>
      <c r="F158" s="15"/>
      <c r="G158" s="15"/>
      <c r="H158" s="15"/>
      <c r="I158" s="15"/>
      <c r="J158" s="15"/>
      <c r="K158" s="16">
        <f>K163</f>
        <v>133.36000000000001</v>
      </c>
      <c r="L158" s="16">
        <f>L163</f>
        <v>24.89</v>
      </c>
      <c r="M158" s="16">
        <f>M163</f>
        <v>3319.33</v>
      </c>
    </row>
    <row r="159" spans="1:13" ht="168.75" x14ac:dyDescent="0.25">
      <c r="A159" s="15"/>
      <c r="B159" s="15"/>
      <c r="C159" s="15"/>
      <c r="D159" s="17" t="s">
        <v>162</v>
      </c>
      <c r="E159" s="15"/>
      <c r="F159" s="15"/>
      <c r="G159" s="15"/>
      <c r="H159" s="15"/>
      <c r="I159" s="15"/>
      <c r="J159" s="15"/>
      <c r="K159" s="15"/>
      <c r="L159" s="15"/>
      <c r="M159" s="15"/>
    </row>
    <row r="160" spans="1:13" x14ac:dyDescent="0.25">
      <c r="A160" s="15"/>
      <c r="B160" s="15"/>
      <c r="C160" s="15"/>
      <c r="D160" s="17"/>
      <c r="E160" s="13" t="s">
        <v>52</v>
      </c>
      <c r="F160" s="18">
        <v>1</v>
      </c>
      <c r="G160" s="19">
        <v>1</v>
      </c>
      <c r="H160" s="19">
        <v>0</v>
      </c>
      <c r="I160" s="19">
        <v>0</v>
      </c>
      <c r="J160" s="16">
        <f>OR(F160&lt;&gt;0,G160&lt;&gt;0,H160&lt;&gt;0,I160&lt;&gt;0)*(F160 + (F160 = 0))*(G160 + (G160 = 0))*(H160 + (H160 = 0))*(I160 + (I160 = 0))</f>
        <v>1</v>
      </c>
      <c r="K160" s="15"/>
      <c r="L160" s="15"/>
      <c r="M160" s="15"/>
    </row>
    <row r="161" spans="1:13" x14ac:dyDescent="0.25">
      <c r="A161" s="15"/>
      <c r="B161" s="15"/>
      <c r="C161" s="15"/>
      <c r="D161" s="17"/>
      <c r="E161" s="13" t="s">
        <v>163</v>
      </c>
      <c r="F161" s="18">
        <v>2</v>
      </c>
      <c r="G161" s="19">
        <v>45.12</v>
      </c>
      <c r="H161" s="19">
        <v>0</v>
      </c>
      <c r="I161" s="19">
        <v>0</v>
      </c>
      <c r="J161" s="16">
        <f>OR(F161&lt;&gt;0,G161&lt;&gt;0,H161&lt;&gt;0,I161&lt;&gt;0)*(F161 + (F161 = 0))*(G161 + (G161 = 0))*(H161 + (H161 = 0))*(I161 + (I161 = 0))</f>
        <v>90.24</v>
      </c>
      <c r="K161" s="15"/>
      <c r="L161" s="15"/>
      <c r="M161" s="15"/>
    </row>
    <row r="162" spans="1:13" x14ac:dyDescent="0.25">
      <c r="A162" s="15"/>
      <c r="B162" s="15"/>
      <c r="C162" s="15"/>
      <c r="D162" s="17"/>
      <c r="E162" s="13" t="s">
        <v>0</v>
      </c>
      <c r="F162" s="18">
        <v>1</v>
      </c>
      <c r="G162" s="19">
        <v>42.12</v>
      </c>
      <c r="H162" s="19">
        <v>0</v>
      </c>
      <c r="I162" s="19">
        <v>0</v>
      </c>
      <c r="J162" s="16">
        <f>OR(F162&lt;&gt;0,G162&lt;&gt;0,H162&lt;&gt;0,I162&lt;&gt;0)*(F162 + (F162 = 0))*(G162 + (G162 = 0))*(H162 + (H162 = 0))*(I162 + (I162 = 0))</f>
        <v>42.12</v>
      </c>
      <c r="K162" s="15"/>
      <c r="L162" s="15"/>
      <c r="M162" s="15"/>
    </row>
    <row r="163" spans="1:13" x14ac:dyDescent="0.25">
      <c r="A163" s="15"/>
      <c r="B163" s="15"/>
      <c r="C163" s="15"/>
      <c r="D163" s="17"/>
      <c r="E163" s="15"/>
      <c r="F163" s="15"/>
      <c r="G163" s="15"/>
      <c r="H163" s="15"/>
      <c r="I163" s="15"/>
      <c r="J163" s="20" t="s">
        <v>164</v>
      </c>
      <c r="K163" s="12">
        <f>SUM(J160:J162)</f>
        <v>133.36000000000001</v>
      </c>
      <c r="L163" s="19">
        <v>24.89</v>
      </c>
      <c r="M163" s="12">
        <f>ROUND(L163*K163,2)</f>
        <v>3319.33</v>
      </c>
    </row>
    <row r="164" spans="1:13" ht="0.95" customHeight="1" x14ac:dyDescent="0.25">
      <c r="A164" s="21"/>
      <c r="B164" s="21"/>
      <c r="C164" s="21"/>
      <c r="D164" s="22"/>
      <c r="E164" s="21"/>
      <c r="F164" s="21"/>
      <c r="G164" s="21"/>
      <c r="H164" s="21"/>
      <c r="I164" s="21"/>
      <c r="J164" s="21"/>
      <c r="K164" s="21"/>
      <c r="L164" s="21"/>
      <c r="M164" s="21"/>
    </row>
    <row r="165" spans="1:13" ht="22.5" x14ac:dyDescent="0.25">
      <c r="A165" s="13" t="s">
        <v>165</v>
      </c>
      <c r="B165" s="13" t="s">
        <v>20</v>
      </c>
      <c r="C165" s="13" t="s">
        <v>90</v>
      </c>
      <c r="D165" s="14" t="s">
        <v>166</v>
      </c>
      <c r="E165" s="15"/>
      <c r="F165" s="15"/>
      <c r="G165" s="15"/>
      <c r="H165" s="15"/>
      <c r="I165" s="15"/>
      <c r="J165" s="15"/>
      <c r="K165" s="16">
        <f>K168</f>
        <v>4</v>
      </c>
      <c r="L165" s="16">
        <f>L168</f>
        <v>99.4</v>
      </c>
      <c r="M165" s="16">
        <f>M168</f>
        <v>397.6</v>
      </c>
    </row>
    <row r="166" spans="1:13" ht="78.75" x14ac:dyDescent="0.25">
      <c r="A166" s="15"/>
      <c r="B166" s="15"/>
      <c r="C166" s="15"/>
      <c r="D166" s="17" t="s">
        <v>167</v>
      </c>
      <c r="E166" s="15"/>
      <c r="F166" s="15"/>
      <c r="G166" s="15"/>
      <c r="H166" s="15"/>
      <c r="I166" s="15"/>
      <c r="J166" s="15"/>
      <c r="K166" s="15"/>
      <c r="L166" s="15"/>
      <c r="M166" s="15"/>
    </row>
    <row r="167" spans="1:13" x14ac:dyDescent="0.25">
      <c r="A167" s="15"/>
      <c r="B167" s="15"/>
      <c r="C167" s="15"/>
      <c r="D167" s="17"/>
      <c r="E167" s="13" t="s">
        <v>168</v>
      </c>
      <c r="F167" s="18">
        <v>4</v>
      </c>
      <c r="G167" s="19">
        <v>0</v>
      </c>
      <c r="H167" s="19">
        <v>0</v>
      </c>
      <c r="I167" s="19">
        <v>0</v>
      </c>
      <c r="J167" s="16">
        <f>OR(F167&lt;&gt;0,G167&lt;&gt;0,H167&lt;&gt;0,I167&lt;&gt;0)*(F167 + (F167 = 0))*(G167 + (G167 = 0))*(H167 + (H167 = 0))*(I167 + (I167 = 0))</f>
        <v>4</v>
      </c>
      <c r="K167" s="15"/>
      <c r="L167" s="15"/>
      <c r="M167" s="15"/>
    </row>
    <row r="168" spans="1:13" x14ac:dyDescent="0.25">
      <c r="A168" s="15"/>
      <c r="B168" s="15"/>
      <c r="C168" s="15"/>
      <c r="D168" s="17"/>
      <c r="E168" s="15"/>
      <c r="F168" s="15"/>
      <c r="G168" s="15"/>
      <c r="H168" s="15"/>
      <c r="I168" s="15"/>
      <c r="J168" s="20" t="s">
        <v>169</v>
      </c>
      <c r="K168" s="12">
        <f>SUM(J167:J167)</f>
        <v>4</v>
      </c>
      <c r="L168" s="19">
        <v>99.4</v>
      </c>
      <c r="M168" s="12">
        <f>ROUND(L168*K168,2)</f>
        <v>397.6</v>
      </c>
    </row>
    <row r="169" spans="1:13" ht="0.95" customHeight="1" x14ac:dyDescent="0.25">
      <c r="A169" s="21"/>
      <c r="B169" s="21"/>
      <c r="C169" s="21"/>
      <c r="D169" s="22"/>
      <c r="E169" s="21"/>
      <c r="F169" s="21"/>
      <c r="G169" s="21"/>
      <c r="H169" s="21"/>
      <c r="I169" s="21"/>
      <c r="J169" s="21"/>
      <c r="K169" s="21"/>
      <c r="L169" s="21"/>
      <c r="M169" s="21"/>
    </row>
    <row r="170" spans="1:13" x14ac:dyDescent="0.25">
      <c r="A170" s="13" t="s">
        <v>170</v>
      </c>
      <c r="B170" s="13" t="s">
        <v>20</v>
      </c>
      <c r="C170" s="13" t="s">
        <v>90</v>
      </c>
      <c r="D170" s="14" t="s">
        <v>171</v>
      </c>
      <c r="E170" s="15"/>
      <c r="F170" s="15"/>
      <c r="G170" s="15"/>
      <c r="H170" s="15"/>
      <c r="I170" s="15"/>
      <c r="J170" s="15"/>
      <c r="K170" s="16">
        <f>K173</f>
        <v>4</v>
      </c>
      <c r="L170" s="16">
        <f>L173</f>
        <v>1110.67</v>
      </c>
      <c r="M170" s="16">
        <f>M173</f>
        <v>4442.68</v>
      </c>
    </row>
    <row r="171" spans="1:13" ht="180" x14ac:dyDescent="0.25">
      <c r="A171" s="15"/>
      <c r="B171" s="15"/>
      <c r="C171" s="15"/>
      <c r="D171" s="17" t="s">
        <v>172</v>
      </c>
      <c r="E171" s="15"/>
      <c r="F171" s="15"/>
      <c r="G171" s="15"/>
      <c r="H171" s="15"/>
      <c r="I171" s="15"/>
      <c r="J171" s="15"/>
      <c r="K171" s="15"/>
      <c r="L171" s="15"/>
      <c r="M171" s="15"/>
    </row>
    <row r="172" spans="1:13" x14ac:dyDescent="0.25">
      <c r="A172" s="15"/>
      <c r="B172" s="15"/>
      <c r="C172" s="15"/>
      <c r="D172" s="17"/>
      <c r="E172" s="13" t="s">
        <v>173</v>
      </c>
      <c r="F172" s="18">
        <v>4</v>
      </c>
      <c r="G172" s="19">
        <v>0</v>
      </c>
      <c r="H172" s="19">
        <v>0</v>
      </c>
      <c r="I172" s="19">
        <v>0</v>
      </c>
      <c r="J172" s="16">
        <f>OR(F172&lt;&gt;0,G172&lt;&gt;0,H172&lt;&gt;0,I172&lt;&gt;0)*(F172 + (F172 = 0))*(G172 + (G172 = 0))*(H172 + (H172 = 0))*(I172 + (I172 = 0))</f>
        <v>4</v>
      </c>
      <c r="K172" s="15"/>
      <c r="L172" s="15"/>
      <c r="M172" s="15"/>
    </row>
    <row r="173" spans="1:13" x14ac:dyDescent="0.25">
      <c r="A173" s="15"/>
      <c r="B173" s="15"/>
      <c r="C173" s="15"/>
      <c r="D173" s="17"/>
      <c r="E173" s="15"/>
      <c r="F173" s="15"/>
      <c r="G173" s="15"/>
      <c r="H173" s="15"/>
      <c r="I173" s="15"/>
      <c r="J173" s="20" t="s">
        <v>174</v>
      </c>
      <c r="K173" s="12">
        <f>SUM(J172:J172)</f>
        <v>4</v>
      </c>
      <c r="L173" s="19">
        <v>1110.67</v>
      </c>
      <c r="M173" s="12">
        <f>ROUND(L173*K173,2)</f>
        <v>4442.68</v>
      </c>
    </row>
    <row r="174" spans="1:13" ht="0.95" customHeight="1" x14ac:dyDescent="0.25">
      <c r="A174" s="21"/>
      <c r="B174" s="21"/>
      <c r="C174" s="21"/>
      <c r="D174" s="22"/>
      <c r="E174" s="21"/>
      <c r="F174" s="21"/>
      <c r="G174" s="21"/>
      <c r="H174" s="21"/>
      <c r="I174" s="21"/>
      <c r="J174" s="21"/>
      <c r="K174" s="21"/>
      <c r="L174" s="21"/>
      <c r="M174" s="21"/>
    </row>
    <row r="175" spans="1:13" ht="22.5" x14ac:dyDescent="0.25">
      <c r="A175" s="13" t="s">
        <v>175</v>
      </c>
      <c r="B175" s="13" t="s">
        <v>20</v>
      </c>
      <c r="C175" s="13" t="s">
        <v>90</v>
      </c>
      <c r="D175" s="14" t="s">
        <v>176</v>
      </c>
      <c r="E175" s="15"/>
      <c r="F175" s="15"/>
      <c r="G175" s="15"/>
      <c r="H175" s="15"/>
      <c r="I175" s="15"/>
      <c r="J175" s="15"/>
      <c r="K175" s="16">
        <f>K178</f>
        <v>4</v>
      </c>
      <c r="L175" s="16">
        <f>L178</f>
        <v>417.93</v>
      </c>
      <c r="M175" s="16">
        <f>M178</f>
        <v>1671.72</v>
      </c>
    </row>
    <row r="176" spans="1:13" ht="135" x14ac:dyDescent="0.25">
      <c r="A176" s="15"/>
      <c r="B176" s="15"/>
      <c r="C176" s="15"/>
      <c r="D176" s="17" t="s">
        <v>177</v>
      </c>
      <c r="E176" s="15"/>
      <c r="F176" s="15"/>
      <c r="G176" s="15"/>
      <c r="H176" s="15"/>
      <c r="I176" s="15"/>
      <c r="J176" s="15"/>
      <c r="K176" s="15"/>
      <c r="L176" s="15"/>
      <c r="M176" s="15"/>
    </row>
    <row r="177" spans="1:13" x14ac:dyDescent="0.25">
      <c r="A177" s="15"/>
      <c r="B177" s="15"/>
      <c r="C177" s="15"/>
      <c r="D177" s="17"/>
      <c r="E177" s="13" t="s">
        <v>178</v>
      </c>
      <c r="F177" s="18">
        <v>4</v>
      </c>
      <c r="G177" s="19">
        <v>0</v>
      </c>
      <c r="H177" s="19">
        <v>0</v>
      </c>
      <c r="I177" s="19">
        <v>0</v>
      </c>
      <c r="J177" s="16">
        <f>OR(F177&lt;&gt;0,G177&lt;&gt;0,H177&lt;&gt;0,I177&lt;&gt;0)*(F177 + (F177 = 0))*(G177 + (G177 = 0))*(H177 + (H177 = 0))*(I177 + (I177 = 0))</f>
        <v>4</v>
      </c>
      <c r="K177" s="15"/>
      <c r="L177" s="15"/>
      <c r="M177" s="15"/>
    </row>
    <row r="178" spans="1:13" x14ac:dyDescent="0.25">
      <c r="A178" s="15"/>
      <c r="B178" s="15"/>
      <c r="C178" s="15"/>
      <c r="D178" s="17"/>
      <c r="E178" s="15"/>
      <c r="F178" s="15"/>
      <c r="G178" s="15"/>
      <c r="H178" s="15"/>
      <c r="I178" s="15"/>
      <c r="J178" s="20" t="s">
        <v>179</v>
      </c>
      <c r="K178" s="12">
        <f>SUM(J177:J177)</f>
        <v>4</v>
      </c>
      <c r="L178" s="19">
        <v>417.93</v>
      </c>
      <c r="M178" s="12">
        <f>ROUND(L178*K178,2)</f>
        <v>1671.72</v>
      </c>
    </row>
    <row r="179" spans="1:13" ht="0.95" customHeight="1" x14ac:dyDescent="0.25">
      <c r="A179" s="21"/>
      <c r="B179" s="21"/>
      <c r="C179" s="21"/>
      <c r="D179" s="22"/>
      <c r="E179" s="21"/>
      <c r="F179" s="21"/>
      <c r="G179" s="21"/>
      <c r="H179" s="21"/>
      <c r="I179" s="21"/>
      <c r="J179" s="21"/>
      <c r="K179" s="21"/>
      <c r="L179" s="21"/>
      <c r="M179" s="21"/>
    </row>
    <row r="180" spans="1:13" x14ac:dyDescent="0.25">
      <c r="A180" s="15"/>
      <c r="B180" s="15"/>
      <c r="C180" s="15"/>
      <c r="D180" s="17"/>
      <c r="E180" s="15"/>
      <c r="F180" s="15"/>
      <c r="G180" s="15"/>
      <c r="H180" s="15"/>
      <c r="I180" s="15"/>
      <c r="J180" s="20" t="s">
        <v>180</v>
      </c>
      <c r="K180" s="23">
        <v>1</v>
      </c>
      <c r="L180" s="12">
        <f>M158+M165+M170+M175</f>
        <v>9831.33</v>
      </c>
      <c r="M180" s="12">
        <f>ROUND(L180*K180,2)</f>
        <v>9831.33</v>
      </c>
    </row>
    <row r="181" spans="1:13" ht="0.95" customHeight="1" x14ac:dyDescent="0.25">
      <c r="A181" s="21"/>
      <c r="B181" s="21"/>
      <c r="C181" s="21"/>
      <c r="D181" s="22"/>
      <c r="E181" s="21"/>
      <c r="F181" s="21"/>
      <c r="G181" s="21"/>
      <c r="H181" s="21"/>
      <c r="I181" s="21"/>
      <c r="J181" s="21"/>
      <c r="K181" s="21"/>
      <c r="L181" s="21"/>
      <c r="M181" s="21"/>
    </row>
    <row r="182" spans="1:13" x14ac:dyDescent="0.25">
      <c r="A182" s="8" t="s">
        <v>181</v>
      </c>
      <c r="B182" s="8" t="s">
        <v>17</v>
      </c>
      <c r="C182" s="8" t="s">
        <v>0</v>
      </c>
      <c r="D182" s="9" t="s">
        <v>182</v>
      </c>
      <c r="E182" s="10"/>
      <c r="F182" s="10"/>
      <c r="G182" s="10"/>
      <c r="H182" s="10"/>
      <c r="I182" s="10"/>
      <c r="J182" s="10"/>
      <c r="K182" s="11">
        <f>K205</f>
        <v>1</v>
      </c>
      <c r="L182" s="12">
        <f>L205</f>
        <v>10070.56</v>
      </c>
      <c r="M182" s="12">
        <f>M205</f>
        <v>10070.56</v>
      </c>
    </row>
    <row r="183" spans="1:13" ht="22.5" x14ac:dyDescent="0.25">
      <c r="A183" s="13" t="s">
        <v>183</v>
      </c>
      <c r="B183" s="13" t="s">
        <v>20</v>
      </c>
      <c r="C183" s="13" t="s">
        <v>60</v>
      </c>
      <c r="D183" s="14" t="s">
        <v>184</v>
      </c>
      <c r="E183" s="15"/>
      <c r="F183" s="15"/>
      <c r="G183" s="15"/>
      <c r="H183" s="15"/>
      <c r="I183" s="15"/>
      <c r="J183" s="15"/>
      <c r="K183" s="19">
        <v>0</v>
      </c>
      <c r="L183" s="19">
        <v>0.21</v>
      </c>
      <c r="M183" s="16">
        <f>ROUND(K183*L183,2)</f>
        <v>0</v>
      </c>
    </row>
    <row r="184" spans="1:13" ht="78.75" x14ac:dyDescent="0.25">
      <c r="A184" s="15"/>
      <c r="B184" s="15"/>
      <c r="C184" s="15"/>
      <c r="D184" s="17" t="s">
        <v>185</v>
      </c>
      <c r="E184" s="15"/>
      <c r="F184" s="15"/>
      <c r="G184" s="15"/>
      <c r="H184" s="15"/>
      <c r="I184" s="15"/>
      <c r="J184" s="15"/>
      <c r="K184" s="15"/>
      <c r="L184" s="15"/>
      <c r="M184" s="15"/>
    </row>
    <row r="185" spans="1:13" ht="22.5" x14ac:dyDescent="0.25">
      <c r="A185" s="13" t="s">
        <v>186</v>
      </c>
      <c r="B185" s="13" t="s">
        <v>20</v>
      </c>
      <c r="C185" s="13" t="s">
        <v>60</v>
      </c>
      <c r="D185" s="14" t="s">
        <v>187</v>
      </c>
      <c r="E185" s="15"/>
      <c r="F185" s="15"/>
      <c r="G185" s="15"/>
      <c r="H185" s="15"/>
      <c r="I185" s="15"/>
      <c r="J185" s="15"/>
      <c r="K185" s="16">
        <f>K188</f>
        <v>755</v>
      </c>
      <c r="L185" s="16">
        <f>L188</f>
        <v>11.11</v>
      </c>
      <c r="M185" s="16">
        <f>M188</f>
        <v>8388.0499999999993</v>
      </c>
    </row>
    <row r="186" spans="1:13" ht="67.5" x14ac:dyDescent="0.25">
      <c r="A186" s="15"/>
      <c r="B186" s="15"/>
      <c r="C186" s="15"/>
      <c r="D186" s="17" t="s">
        <v>188</v>
      </c>
      <c r="E186" s="15"/>
      <c r="F186" s="15"/>
      <c r="G186" s="15"/>
      <c r="H186" s="15"/>
      <c r="I186" s="15"/>
      <c r="J186" s="15"/>
      <c r="K186" s="15"/>
      <c r="L186" s="15"/>
      <c r="M186" s="15"/>
    </row>
    <row r="187" spans="1:13" x14ac:dyDescent="0.25">
      <c r="A187" s="15"/>
      <c r="B187" s="15"/>
      <c r="C187" s="15"/>
      <c r="D187" s="17"/>
      <c r="E187" s="13" t="s">
        <v>189</v>
      </c>
      <c r="F187" s="18">
        <v>1</v>
      </c>
      <c r="G187" s="19">
        <v>755</v>
      </c>
      <c r="H187" s="19">
        <v>0</v>
      </c>
      <c r="I187" s="19">
        <v>0</v>
      </c>
      <c r="J187" s="16">
        <f>OR(F187&lt;&gt;0,G187&lt;&gt;0,H187&lt;&gt;0,I187&lt;&gt;0)*(F187 + (F187 = 0))*(G187 + (G187 = 0))*(H187 + (H187 = 0))*(I187 + (I187 = 0))</f>
        <v>755</v>
      </c>
      <c r="K187" s="15"/>
      <c r="L187" s="15"/>
      <c r="M187" s="15"/>
    </row>
    <row r="188" spans="1:13" x14ac:dyDescent="0.25">
      <c r="A188" s="15"/>
      <c r="B188" s="15"/>
      <c r="C188" s="15"/>
      <c r="D188" s="17"/>
      <c r="E188" s="15"/>
      <c r="F188" s="15"/>
      <c r="G188" s="15"/>
      <c r="H188" s="15"/>
      <c r="I188" s="15"/>
      <c r="J188" s="20" t="s">
        <v>190</v>
      </c>
      <c r="K188" s="12">
        <f>SUM(J187:J187)</f>
        <v>755</v>
      </c>
      <c r="L188" s="19">
        <v>11.11</v>
      </c>
      <c r="M188" s="12">
        <f>ROUND(L188*K188,2)</f>
        <v>8388.0499999999993</v>
      </c>
    </row>
    <row r="189" spans="1:13" ht="0.95" customHeight="1" x14ac:dyDescent="0.25">
      <c r="A189" s="21"/>
      <c r="B189" s="21"/>
      <c r="C189" s="21"/>
      <c r="D189" s="22"/>
      <c r="E189" s="21"/>
      <c r="F189" s="21"/>
      <c r="G189" s="21"/>
      <c r="H189" s="21"/>
      <c r="I189" s="21"/>
      <c r="J189" s="21"/>
      <c r="K189" s="21"/>
      <c r="L189" s="21"/>
      <c r="M189" s="21"/>
    </row>
    <row r="190" spans="1:13" x14ac:dyDescent="0.25">
      <c r="A190" s="13" t="s">
        <v>191</v>
      </c>
      <c r="B190" s="13" t="s">
        <v>20</v>
      </c>
      <c r="C190" s="13" t="s">
        <v>90</v>
      </c>
      <c r="D190" s="14" t="s">
        <v>192</v>
      </c>
      <c r="E190" s="15"/>
      <c r="F190" s="15"/>
      <c r="G190" s="15"/>
      <c r="H190" s="15"/>
      <c r="I190" s="15"/>
      <c r="J190" s="15"/>
      <c r="K190" s="16">
        <f>K193</f>
        <v>6</v>
      </c>
      <c r="L190" s="16">
        <f>L193</f>
        <v>22.89</v>
      </c>
      <c r="M190" s="16">
        <f>M193</f>
        <v>137.34</v>
      </c>
    </row>
    <row r="191" spans="1:13" ht="67.5" x14ac:dyDescent="0.25">
      <c r="A191" s="15"/>
      <c r="B191" s="15"/>
      <c r="C191" s="15"/>
      <c r="D191" s="17" t="s">
        <v>193</v>
      </c>
      <c r="E191" s="15"/>
      <c r="F191" s="15"/>
      <c r="G191" s="15"/>
      <c r="H191" s="15"/>
      <c r="I191" s="15"/>
      <c r="J191" s="15"/>
      <c r="K191" s="15"/>
      <c r="L191" s="15"/>
      <c r="M191" s="15"/>
    </row>
    <row r="192" spans="1:13" x14ac:dyDescent="0.25">
      <c r="A192" s="15"/>
      <c r="B192" s="15"/>
      <c r="C192" s="15"/>
      <c r="D192" s="17"/>
      <c r="E192" s="13" t="s">
        <v>194</v>
      </c>
      <c r="F192" s="18">
        <v>6</v>
      </c>
      <c r="G192" s="19">
        <v>0</v>
      </c>
      <c r="H192" s="19">
        <v>0</v>
      </c>
      <c r="I192" s="19">
        <v>0</v>
      </c>
      <c r="J192" s="16">
        <f>OR(F192&lt;&gt;0,G192&lt;&gt;0,H192&lt;&gt;0,I192&lt;&gt;0)*(F192 + (F192 = 0))*(G192 + (G192 = 0))*(H192 + (H192 = 0))*(I192 + (I192 = 0))</f>
        <v>6</v>
      </c>
      <c r="K192" s="15"/>
      <c r="L192" s="15"/>
      <c r="M192" s="15"/>
    </row>
    <row r="193" spans="1:13" x14ac:dyDescent="0.25">
      <c r="A193" s="15"/>
      <c r="B193" s="15"/>
      <c r="C193" s="15"/>
      <c r="D193" s="17"/>
      <c r="E193" s="15"/>
      <c r="F193" s="15"/>
      <c r="G193" s="15"/>
      <c r="H193" s="15"/>
      <c r="I193" s="15"/>
      <c r="J193" s="20" t="s">
        <v>195</v>
      </c>
      <c r="K193" s="12">
        <f>SUM(J192:J192)</f>
        <v>6</v>
      </c>
      <c r="L193" s="19">
        <v>22.89</v>
      </c>
      <c r="M193" s="12">
        <f>ROUND(L193*K193,2)</f>
        <v>137.34</v>
      </c>
    </row>
    <row r="194" spans="1:13" ht="0.95" customHeight="1" x14ac:dyDescent="0.25">
      <c r="A194" s="21"/>
      <c r="B194" s="21"/>
      <c r="C194" s="21"/>
      <c r="D194" s="22"/>
      <c r="E194" s="21"/>
      <c r="F194" s="21"/>
      <c r="G194" s="21"/>
      <c r="H194" s="21"/>
      <c r="I194" s="21"/>
      <c r="J194" s="21"/>
      <c r="K194" s="21"/>
      <c r="L194" s="21"/>
      <c r="M194" s="21"/>
    </row>
    <row r="195" spans="1:13" ht="45" x14ac:dyDescent="0.25">
      <c r="A195" s="13" t="s">
        <v>196</v>
      </c>
      <c r="B195" s="13" t="s">
        <v>20</v>
      </c>
      <c r="C195" s="13" t="s">
        <v>90</v>
      </c>
      <c r="D195" s="14" t="s">
        <v>197</v>
      </c>
      <c r="E195" s="15"/>
      <c r="F195" s="15"/>
      <c r="G195" s="15"/>
      <c r="H195" s="15"/>
      <c r="I195" s="15"/>
      <c r="J195" s="15"/>
      <c r="K195" s="16">
        <f>K198</f>
        <v>5</v>
      </c>
      <c r="L195" s="16">
        <f>L198</f>
        <v>296.8</v>
      </c>
      <c r="M195" s="16">
        <f>M198</f>
        <v>1484</v>
      </c>
    </row>
    <row r="196" spans="1:13" ht="67.5" x14ac:dyDescent="0.25">
      <c r="A196" s="15"/>
      <c r="B196" s="15"/>
      <c r="C196" s="15"/>
      <c r="D196" s="17" t="s">
        <v>198</v>
      </c>
      <c r="E196" s="15"/>
      <c r="F196" s="15"/>
      <c r="G196" s="15"/>
      <c r="H196" s="15"/>
      <c r="I196" s="15"/>
      <c r="J196" s="15"/>
      <c r="K196" s="15"/>
      <c r="L196" s="15"/>
      <c r="M196" s="15"/>
    </row>
    <row r="197" spans="1:13" x14ac:dyDescent="0.25">
      <c r="A197" s="15"/>
      <c r="B197" s="15"/>
      <c r="C197" s="15"/>
      <c r="D197" s="17"/>
      <c r="E197" s="13" t="s">
        <v>199</v>
      </c>
      <c r="F197" s="18">
        <v>5</v>
      </c>
      <c r="G197" s="19">
        <v>0</v>
      </c>
      <c r="H197" s="19">
        <v>0</v>
      </c>
      <c r="I197" s="19">
        <v>0</v>
      </c>
      <c r="J197" s="16">
        <f>OR(F197&lt;&gt;0,G197&lt;&gt;0,H197&lt;&gt;0,I197&lt;&gt;0)*(F197 + (F197 = 0))*(G197 + (G197 = 0))*(H197 + (H197 = 0))*(I197 + (I197 = 0))</f>
        <v>5</v>
      </c>
      <c r="K197" s="15"/>
      <c r="L197" s="15"/>
      <c r="M197" s="15"/>
    </row>
    <row r="198" spans="1:13" x14ac:dyDescent="0.25">
      <c r="A198" s="15"/>
      <c r="B198" s="15"/>
      <c r="C198" s="15"/>
      <c r="D198" s="17"/>
      <c r="E198" s="15"/>
      <c r="F198" s="15"/>
      <c r="G198" s="15"/>
      <c r="H198" s="15"/>
      <c r="I198" s="15"/>
      <c r="J198" s="20" t="s">
        <v>200</v>
      </c>
      <c r="K198" s="12">
        <f>SUM(J197:J197)</f>
        <v>5</v>
      </c>
      <c r="L198" s="19">
        <v>296.8</v>
      </c>
      <c r="M198" s="12">
        <f>ROUND(L198*K198,2)</f>
        <v>1484</v>
      </c>
    </row>
    <row r="199" spans="1:13" ht="0.95" customHeight="1" x14ac:dyDescent="0.25">
      <c r="A199" s="21"/>
      <c r="B199" s="21"/>
      <c r="C199" s="21"/>
      <c r="D199" s="22"/>
      <c r="E199" s="21"/>
      <c r="F199" s="21"/>
      <c r="G199" s="21"/>
      <c r="H199" s="21"/>
      <c r="I199" s="21"/>
      <c r="J199" s="21"/>
      <c r="K199" s="21"/>
      <c r="L199" s="21"/>
      <c r="M199" s="21"/>
    </row>
    <row r="200" spans="1:13" x14ac:dyDescent="0.25">
      <c r="A200" s="13" t="s">
        <v>201</v>
      </c>
      <c r="B200" s="13" t="s">
        <v>20</v>
      </c>
      <c r="C200" s="13" t="s">
        <v>90</v>
      </c>
      <c r="D200" s="14" t="s">
        <v>202</v>
      </c>
      <c r="E200" s="15"/>
      <c r="F200" s="15"/>
      <c r="G200" s="15"/>
      <c r="H200" s="15"/>
      <c r="I200" s="15"/>
      <c r="J200" s="15"/>
      <c r="K200" s="16">
        <f>K203</f>
        <v>3</v>
      </c>
      <c r="L200" s="16">
        <f>L203</f>
        <v>20.39</v>
      </c>
      <c r="M200" s="16">
        <f>M203</f>
        <v>61.17</v>
      </c>
    </row>
    <row r="201" spans="1:13" ht="67.5" x14ac:dyDescent="0.25">
      <c r="A201" s="15"/>
      <c r="B201" s="15"/>
      <c r="C201" s="15"/>
      <c r="D201" s="17" t="s">
        <v>203</v>
      </c>
      <c r="E201" s="15"/>
      <c r="F201" s="15"/>
      <c r="G201" s="15"/>
      <c r="H201" s="15"/>
      <c r="I201" s="15"/>
      <c r="J201" s="15"/>
      <c r="K201" s="15"/>
      <c r="L201" s="15"/>
      <c r="M201" s="15"/>
    </row>
    <row r="202" spans="1:13" x14ac:dyDescent="0.25">
      <c r="A202" s="15"/>
      <c r="B202" s="15"/>
      <c r="C202" s="15"/>
      <c r="D202" s="17"/>
      <c r="E202" s="13" t="s">
        <v>204</v>
      </c>
      <c r="F202" s="18">
        <v>3</v>
      </c>
      <c r="G202" s="19">
        <v>0</v>
      </c>
      <c r="H202" s="19">
        <v>0</v>
      </c>
      <c r="I202" s="19">
        <v>0</v>
      </c>
      <c r="J202" s="16">
        <f>OR(F202&lt;&gt;0,G202&lt;&gt;0,H202&lt;&gt;0,I202&lt;&gt;0)*(F202 + (F202 = 0))*(G202 + (G202 = 0))*(H202 + (H202 = 0))*(I202 + (I202 = 0))</f>
        <v>3</v>
      </c>
      <c r="K202" s="15"/>
      <c r="L202" s="15"/>
      <c r="M202" s="15"/>
    </row>
    <row r="203" spans="1:13" x14ac:dyDescent="0.25">
      <c r="A203" s="15"/>
      <c r="B203" s="15"/>
      <c r="C203" s="15"/>
      <c r="D203" s="17"/>
      <c r="E203" s="15"/>
      <c r="F203" s="15"/>
      <c r="G203" s="15"/>
      <c r="H203" s="15"/>
      <c r="I203" s="15"/>
      <c r="J203" s="20" t="s">
        <v>205</v>
      </c>
      <c r="K203" s="12">
        <f>SUM(J202:J202)</f>
        <v>3</v>
      </c>
      <c r="L203" s="19">
        <v>20.39</v>
      </c>
      <c r="M203" s="12">
        <f>ROUND(L203*K203,2)</f>
        <v>61.17</v>
      </c>
    </row>
    <row r="204" spans="1:13" ht="0.95" customHeight="1" x14ac:dyDescent="0.25">
      <c r="A204" s="21"/>
      <c r="B204" s="21"/>
      <c r="C204" s="21"/>
      <c r="D204" s="22"/>
      <c r="E204" s="21"/>
      <c r="F204" s="21"/>
      <c r="G204" s="21"/>
      <c r="H204" s="21"/>
      <c r="I204" s="21"/>
      <c r="J204" s="21"/>
      <c r="K204" s="21"/>
      <c r="L204" s="21"/>
      <c r="M204" s="21"/>
    </row>
    <row r="205" spans="1:13" x14ac:dyDescent="0.25">
      <c r="A205" s="15"/>
      <c r="B205" s="15"/>
      <c r="C205" s="15"/>
      <c r="D205" s="17"/>
      <c r="E205" s="15"/>
      <c r="F205" s="15"/>
      <c r="G205" s="15"/>
      <c r="H205" s="15"/>
      <c r="I205" s="15"/>
      <c r="J205" s="20" t="s">
        <v>206</v>
      </c>
      <c r="K205" s="23">
        <v>1</v>
      </c>
      <c r="L205" s="12">
        <f>M183+M185+M190+M195+M200</f>
        <v>10070.56</v>
      </c>
      <c r="M205" s="12">
        <f>ROUND(L205*K205,2)</f>
        <v>10070.56</v>
      </c>
    </row>
    <row r="206" spans="1:13" ht="0.95" customHeight="1" x14ac:dyDescent="0.25">
      <c r="A206" s="21"/>
      <c r="B206" s="21"/>
      <c r="C206" s="21"/>
      <c r="D206" s="22"/>
      <c r="E206" s="21"/>
      <c r="F206" s="21"/>
      <c r="G206" s="21"/>
      <c r="H206" s="21"/>
      <c r="I206" s="21"/>
      <c r="J206" s="21"/>
      <c r="K206" s="21"/>
      <c r="L206" s="21"/>
      <c r="M206" s="21"/>
    </row>
    <row r="207" spans="1:13" x14ac:dyDescent="0.25">
      <c r="A207" s="8" t="s">
        <v>207</v>
      </c>
      <c r="B207" s="8" t="s">
        <v>17</v>
      </c>
      <c r="C207" s="8" t="s">
        <v>0</v>
      </c>
      <c r="D207" s="9" t="s">
        <v>208</v>
      </c>
      <c r="E207" s="10"/>
      <c r="F207" s="10"/>
      <c r="G207" s="10"/>
      <c r="H207" s="10"/>
      <c r="I207" s="10"/>
      <c r="J207" s="10"/>
      <c r="K207" s="11">
        <f>K218</f>
        <v>1</v>
      </c>
      <c r="L207" s="12">
        <f>L218</f>
        <v>3816.25</v>
      </c>
      <c r="M207" s="12">
        <f>M218</f>
        <v>3816.25</v>
      </c>
    </row>
    <row r="208" spans="1:13" ht="22.5" x14ac:dyDescent="0.25">
      <c r="A208" s="13" t="s">
        <v>209</v>
      </c>
      <c r="B208" s="13" t="s">
        <v>20</v>
      </c>
      <c r="C208" s="13" t="s">
        <v>90</v>
      </c>
      <c r="D208" s="14" t="s">
        <v>210</v>
      </c>
      <c r="E208" s="15"/>
      <c r="F208" s="15"/>
      <c r="G208" s="15"/>
      <c r="H208" s="15"/>
      <c r="I208" s="15"/>
      <c r="J208" s="15"/>
      <c r="K208" s="16">
        <f>K211</f>
        <v>1</v>
      </c>
      <c r="L208" s="16">
        <f>L211</f>
        <v>836.05</v>
      </c>
      <c r="M208" s="16">
        <f>M211</f>
        <v>836.05</v>
      </c>
    </row>
    <row r="209" spans="1:13" ht="78.75" x14ac:dyDescent="0.25">
      <c r="A209" s="15"/>
      <c r="B209" s="15"/>
      <c r="C209" s="15"/>
      <c r="D209" s="17" t="s">
        <v>211</v>
      </c>
      <c r="E209" s="15"/>
      <c r="F209" s="15"/>
      <c r="G209" s="15"/>
      <c r="H209" s="15"/>
      <c r="I209" s="15"/>
      <c r="J209" s="15"/>
      <c r="K209" s="15"/>
      <c r="L209" s="15"/>
      <c r="M209" s="15"/>
    </row>
    <row r="210" spans="1:13" x14ac:dyDescent="0.25">
      <c r="A210" s="15"/>
      <c r="B210" s="15"/>
      <c r="C210" s="15"/>
      <c r="D210" s="17"/>
      <c r="E210" s="13" t="s">
        <v>199</v>
      </c>
      <c r="F210" s="18">
        <v>1</v>
      </c>
      <c r="G210" s="19">
        <v>0</v>
      </c>
      <c r="H210" s="19">
        <v>0</v>
      </c>
      <c r="I210" s="19">
        <v>0</v>
      </c>
      <c r="J210" s="16">
        <f>OR(F210&lt;&gt;0,G210&lt;&gt;0,H210&lt;&gt;0,I210&lt;&gt;0)*(F210 + (F210 = 0))*(G210 + (G210 = 0))*(H210 + (H210 = 0))*(I210 + (I210 = 0))</f>
        <v>1</v>
      </c>
      <c r="K210" s="15"/>
      <c r="L210" s="15"/>
      <c r="M210" s="15"/>
    </row>
    <row r="211" spans="1:13" x14ac:dyDescent="0.25">
      <c r="A211" s="15"/>
      <c r="B211" s="15"/>
      <c r="C211" s="15"/>
      <c r="D211" s="17"/>
      <c r="E211" s="15"/>
      <c r="F211" s="15"/>
      <c r="G211" s="15"/>
      <c r="H211" s="15"/>
      <c r="I211" s="15"/>
      <c r="J211" s="20" t="s">
        <v>212</v>
      </c>
      <c r="K211" s="12">
        <f>SUM(J210:J210)</f>
        <v>1</v>
      </c>
      <c r="L211" s="19">
        <v>836.05</v>
      </c>
      <c r="M211" s="12">
        <f>ROUND(L211*K211,2)</f>
        <v>836.05</v>
      </c>
    </row>
    <row r="212" spans="1:13" ht="0.95" customHeight="1" x14ac:dyDescent="0.25">
      <c r="A212" s="21"/>
      <c r="B212" s="21"/>
      <c r="C212" s="21"/>
      <c r="D212" s="22"/>
      <c r="E212" s="21"/>
      <c r="F212" s="21"/>
      <c r="G212" s="21"/>
      <c r="H212" s="21"/>
      <c r="I212" s="21"/>
      <c r="J212" s="21"/>
      <c r="K212" s="21"/>
      <c r="L212" s="21"/>
      <c r="M212" s="21"/>
    </row>
    <row r="213" spans="1:13" x14ac:dyDescent="0.25">
      <c r="A213" s="13" t="s">
        <v>213</v>
      </c>
      <c r="B213" s="13" t="s">
        <v>20</v>
      </c>
      <c r="C213" s="13" t="s">
        <v>90</v>
      </c>
      <c r="D213" s="14" t="s">
        <v>214</v>
      </c>
      <c r="E213" s="15"/>
      <c r="F213" s="15"/>
      <c r="G213" s="15"/>
      <c r="H213" s="15"/>
      <c r="I213" s="15"/>
      <c r="J213" s="15"/>
      <c r="K213" s="16">
        <f>K216</f>
        <v>5</v>
      </c>
      <c r="L213" s="16">
        <f>L216</f>
        <v>596.04</v>
      </c>
      <c r="M213" s="16">
        <f>M216</f>
        <v>2980.2</v>
      </c>
    </row>
    <row r="214" spans="1:13" ht="67.5" x14ac:dyDescent="0.25">
      <c r="A214" s="15"/>
      <c r="B214" s="15"/>
      <c r="C214" s="15"/>
      <c r="D214" s="17" t="s">
        <v>215</v>
      </c>
      <c r="E214" s="15"/>
      <c r="F214" s="15"/>
      <c r="G214" s="15"/>
      <c r="H214" s="15"/>
      <c r="I214" s="15"/>
      <c r="J214" s="15"/>
      <c r="K214" s="15"/>
      <c r="L214" s="15"/>
      <c r="M214" s="15"/>
    </row>
    <row r="215" spans="1:13" x14ac:dyDescent="0.25">
      <c r="A215" s="15"/>
      <c r="B215" s="15"/>
      <c r="C215" s="15"/>
      <c r="D215" s="17"/>
      <c r="E215" s="13" t="s">
        <v>216</v>
      </c>
      <c r="F215" s="18">
        <v>5</v>
      </c>
      <c r="G215" s="19">
        <v>0</v>
      </c>
      <c r="H215" s="19">
        <v>0</v>
      </c>
      <c r="I215" s="19">
        <v>0</v>
      </c>
      <c r="J215" s="16">
        <f>OR(F215&lt;&gt;0,G215&lt;&gt;0,H215&lt;&gt;0,I215&lt;&gt;0)*(F215 + (F215 = 0))*(G215 + (G215 = 0))*(H215 + (H215 = 0))*(I215 + (I215 = 0))</f>
        <v>5</v>
      </c>
      <c r="K215" s="15"/>
      <c r="L215" s="15"/>
      <c r="M215" s="15"/>
    </row>
    <row r="216" spans="1:13" x14ac:dyDescent="0.25">
      <c r="A216" s="15"/>
      <c r="B216" s="15"/>
      <c r="C216" s="15"/>
      <c r="D216" s="17"/>
      <c r="E216" s="15"/>
      <c r="F216" s="15"/>
      <c r="G216" s="15"/>
      <c r="H216" s="15"/>
      <c r="I216" s="15"/>
      <c r="J216" s="20" t="s">
        <v>217</v>
      </c>
      <c r="K216" s="12">
        <f>SUM(J215:J215)</f>
        <v>5</v>
      </c>
      <c r="L216" s="19">
        <v>596.04</v>
      </c>
      <c r="M216" s="12">
        <f>ROUND(L216*K216,2)</f>
        <v>2980.2</v>
      </c>
    </row>
    <row r="217" spans="1:13" ht="0.95" customHeight="1" x14ac:dyDescent="0.25">
      <c r="A217" s="21"/>
      <c r="B217" s="21"/>
      <c r="C217" s="21"/>
      <c r="D217" s="22"/>
      <c r="E217" s="21"/>
      <c r="F217" s="21"/>
      <c r="G217" s="21"/>
      <c r="H217" s="21"/>
      <c r="I217" s="21"/>
      <c r="J217" s="21"/>
      <c r="K217" s="21"/>
      <c r="L217" s="21"/>
      <c r="M217" s="21"/>
    </row>
    <row r="218" spans="1:13" x14ac:dyDescent="0.25">
      <c r="A218" s="15"/>
      <c r="B218" s="15"/>
      <c r="C218" s="15"/>
      <c r="D218" s="17"/>
      <c r="E218" s="15"/>
      <c r="F218" s="15"/>
      <c r="G218" s="15"/>
      <c r="H218" s="15"/>
      <c r="I218" s="15"/>
      <c r="J218" s="20" t="s">
        <v>218</v>
      </c>
      <c r="K218" s="23">
        <v>1</v>
      </c>
      <c r="L218" s="12">
        <f>M208+M213</f>
        <v>3816.25</v>
      </c>
      <c r="M218" s="12">
        <f>ROUND(L218*K218,2)</f>
        <v>3816.25</v>
      </c>
    </row>
    <row r="219" spans="1:13" ht="0.95" customHeight="1" x14ac:dyDescent="0.25">
      <c r="A219" s="21"/>
      <c r="B219" s="21"/>
      <c r="C219" s="21"/>
      <c r="D219" s="22"/>
      <c r="E219" s="21"/>
      <c r="F219" s="21"/>
      <c r="G219" s="21"/>
      <c r="H219" s="21"/>
      <c r="I219" s="21"/>
      <c r="J219" s="21"/>
      <c r="K219" s="21"/>
      <c r="L219" s="21"/>
      <c r="M219" s="21"/>
    </row>
    <row r="220" spans="1:13" x14ac:dyDescent="0.25">
      <c r="A220" s="8" t="s">
        <v>219</v>
      </c>
      <c r="B220" s="8" t="s">
        <v>17</v>
      </c>
      <c r="C220" s="8" t="s">
        <v>0</v>
      </c>
      <c r="D220" s="9" t="s">
        <v>220</v>
      </c>
      <c r="E220" s="10"/>
      <c r="F220" s="10"/>
      <c r="G220" s="10"/>
      <c r="H220" s="10"/>
      <c r="I220" s="10"/>
      <c r="J220" s="10"/>
      <c r="K220" s="24">
        <v>1</v>
      </c>
      <c r="L220" s="25">
        <v>2000</v>
      </c>
      <c r="M220" s="25">
        <f>ROUND(K220*L220,2)</f>
        <v>2000</v>
      </c>
    </row>
    <row r="221" spans="1:13" x14ac:dyDescent="0.25">
      <c r="A221" s="15"/>
      <c r="B221" s="15"/>
      <c r="C221" s="15"/>
      <c r="D221" s="17"/>
      <c r="E221" s="15"/>
      <c r="F221" s="15"/>
      <c r="G221" s="15"/>
      <c r="H221" s="15"/>
      <c r="I221" s="15"/>
      <c r="J221" s="20" t="s">
        <v>221</v>
      </c>
      <c r="K221" s="19">
        <v>1</v>
      </c>
      <c r="L221" s="12">
        <f>M4+M23+M65+M78+M110+M125+M143+M157+M182+M207+M220</f>
        <v>100212.42</v>
      </c>
      <c r="M221" s="12">
        <f>ROUND(L221*K221,2)</f>
        <v>100212.42</v>
      </c>
    </row>
    <row r="222" spans="1:13" x14ac:dyDescent="0.25">
      <c r="A222" s="15"/>
      <c r="B222" s="15"/>
      <c r="C222" s="15"/>
      <c r="D222" s="17"/>
      <c r="E222" s="15"/>
      <c r="F222" s="15"/>
      <c r="G222" s="15"/>
      <c r="H222" s="15"/>
      <c r="I222" s="15"/>
      <c r="J222" s="15"/>
      <c r="K222" s="15"/>
      <c r="L222" s="15"/>
      <c r="M222" s="15"/>
    </row>
  </sheetData>
  <dataValidations count="1">
    <dataValidation type="list" allowBlank="1" showInputMessage="1" showErrorMessage="1" sqref="B4:B222">
      <formula1>"Capítulo,Partida,Mano de obra,Maquinaria,Material,Otros,"</formula1>
    </dataValidation>
  </dataValidations>
  <pageMargins left="0.7" right="0.7" top="0.75" bottom="0.75" header="0.3" footer="0.3"/>
  <pageSetup paperSize="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Hoja1</vt:lpstr>
      <vt:lpstr>Hoja2</vt:lpstr>
      <vt:lpstr>Hoja3</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Ricardo Pascual Ustárroz</dc:creator>
  <cp:lastModifiedBy>Ricardo Pascual Ustárroz</cp:lastModifiedBy>
  <dcterms:created xsi:type="dcterms:W3CDTF">2023-06-01T11:55:45Z</dcterms:created>
  <dcterms:modified xsi:type="dcterms:W3CDTF">2023-06-01T11:56:48Z</dcterms:modified>
</cp:coreProperties>
</file>