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LICITACIONES\2023\SERVICIOS RONCESVALLES 2023\PLIEGO REGULADOR\"/>
    </mc:Choice>
  </mc:AlternateContent>
  <bookViews>
    <workbookView xWindow="-15" yWindow="-15" windowWidth="12405" windowHeight="11760" activeTab="1"/>
  </bookViews>
  <sheets>
    <sheet name="OFERTA LOTE 1" sheetId="3" r:id="rId1"/>
    <sheet name="OFERTA LOTE 2" sheetId="5" r:id="rId2"/>
  </sheets>
  <definedNames>
    <definedName name="_xlnm._FilterDatabase" localSheetId="0" hidden="1">'OFERTA LOTE 1'!$A$1:$G$46</definedName>
  </definedNames>
  <calcPr calcId="162913"/>
</workbook>
</file>

<file path=xl/calcChain.xml><?xml version="1.0" encoding="utf-8"?>
<calcChain xmlns="http://schemas.openxmlformats.org/spreadsheetml/2006/main">
  <c r="G35" i="3" l="1"/>
  <c r="E35" i="3"/>
  <c r="G26" i="3" l="1"/>
  <c r="G25" i="3"/>
  <c r="G24" i="3"/>
  <c r="E26" i="3"/>
  <c r="E25" i="3"/>
  <c r="E24" i="3"/>
  <c r="E6" i="3" l="1"/>
  <c r="G34" i="3" l="1"/>
  <c r="G5" i="5" l="1"/>
  <c r="E5" i="5"/>
  <c r="G4" i="5"/>
  <c r="E4" i="5"/>
  <c r="E6" i="5" s="1"/>
  <c r="G6" i="5" l="1"/>
  <c r="E42" i="3"/>
  <c r="G41" i="3" l="1"/>
  <c r="E41" i="3"/>
  <c r="E43" i="3" l="1"/>
  <c r="E34" i="3"/>
  <c r="G27" i="3"/>
  <c r="G23" i="3"/>
  <c r="E27" i="3"/>
  <c r="E23" i="3"/>
  <c r="E16" i="3" l="1"/>
  <c r="E15" i="3"/>
  <c r="E10" i="3"/>
  <c r="E9" i="3"/>
  <c r="E8" i="3"/>
  <c r="G5" i="3"/>
  <c r="E5" i="3"/>
  <c r="G42" i="3"/>
  <c r="G43" i="3" s="1"/>
  <c r="G36" i="3"/>
  <c r="G33" i="3"/>
  <c r="G32" i="3"/>
  <c r="G31" i="3"/>
  <c r="G30" i="3"/>
  <c r="G29" i="3"/>
  <c r="G28" i="3"/>
  <c r="G21" i="3"/>
  <c r="G20" i="3"/>
  <c r="G19" i="3"/>
  <c r="G18" i="3"/>
  <c r="G17" i="3"/>
  <c r="G14" i="3"/>
  <c r="G7" i="3"/>
  <c r="G6" i="3"/>
  <c r="E36" i="3"/>
  <c r="E37" i="3" s="1"/>
  <c r="E33" i="3"/>
  <c r="E32" i="3"/>
  <c r="E31" i="3"/>
  <c r="E30" i="3"/>
  <c r="E29" i="3"/>
  <c r="E28" i="3"/>
  <c r="E22" i="3"/>
  <c r="E21" i="3"/>
  <c r="E20" i="3"/>
  <c r="E19" i="3"/>
  <c r="E18" i="3"/>
  <c r="E17" i="3"/>
  <c r="E14" i="3"/>
  <c r="E7" i="3"/>
  <c r="E13" i="3" l="1"/>
  <c r="G9" i="3"/>
  <c r="G13" i="3"/>
  <c r="G15" i="3"/>
  <c r="G8" i="3"/>
  <c r="G10" i="3"/>
  <c r="G12" i="3"/>
  <c r="G16" i="3"/>
  <c r="G22" i="3"/>
  <c r="E12" i="3"/>
  <c r="E11" i="3" l="1"/>
  <c r="G11" i="3"/>
  <c r="E44" i="3" l="1"/>
  <c r="G37" i="3"/>
  <c r="G44" i="3" s="1"/>
</calcChain>
</file>

<file path=xl/sharedStrings.xml><?xml version="1.0" encoding="utf-8"?>
<sst xmlns="http://schemas.openxmlformats.org/spreadsheetml/2006/main" count="111" uniqueCount="90">
  <si>
    <t>Labor/TAREA</t>
  </si>
  <si>
    <t>PASE DE GRADA DE DISCOS</t>
  </si>
  <si>
    <t>DESBROCE DE PATATA</t>
  </si>
  <si>
    <t>Descripción</t>
  </si>
  <si>
    <t>2 HA (35 TONELADAS)</t>
  </si>
  <si>
    <t>SIEMBRA DE PRADERA CON ABONADORA</t>
  </si>
  <si>
    <t>PASE  DE ARADO VERTEDERA</t>
  </si>
  <si>
    <t>CORTE DE HIERBA</t>
  </si>
  <si>
    <t>VOLTEADO DE HIERBA</t>
  </si>
  <si>
    <t>HILERADO DE HIERBA</t>
  </si>
  <si>
    <t>TOTAL TAREAS (A)</t>
  </si>
  <si>
    <t>TOTAL ASISTENCIA (B)</t>
  </si>
  <si>
    <t>TAREAS DE RECOGIDA DEL PROCESO DE ALIMENTACIÓN REALIZADAS POR EMPRESA AJENA (A)</t>
  </si>
  <si>
    <t>DATOS APORTADOS POR INTIA</t>
  </si>
  <si>
    <t>A RELLENAR POR EL LICITADOR</t>
  </si>
  <si>
    <t>OFERTA LOTE 1</t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</si>
  <si>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</si>
  <si>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r>
      <t>Nº Unidades</t>
    </r>
    <r>
      <rPr>
        <b/>
        <sz val="11"/>
        <color rgb="FF000000"/>
        <rFont val="Calibri"/>
        <family val="2"/>
        <scheme val="minor"/>
      </rPr>
      <t xml:space="preserve"> (h )</t>
    </r>
  </si>
  <si>
    <r>
      <t>INTIA Precio unitario máx</t>
    </r>
    <r>
      <rPr>
        <b/>
        <sz val="11"/>
        <color rgb="FF000000"/>
        <rFont val="Calibri"/>
        <family val="2"/>
        <scheme val="minor"/>
      </rPr>
      <t>. (€/h)</t>
    </r>
  </si>
  <si>
    <r>
      <t xml:space="preserve">Precio unitario ofertado </t>
    </r>
    <r>
      <rPr>
        <b/>
        <sz val="11"/>
        <color rgb="FF000000"/>
        <rFont val="Calibri"/>
        <family val="2"/>
        <scheme val="minor"/>
      </rPr>
      <t>(€/h)</t>
    </r>
  </si>
  <si>
    <t>OFERTA DEL LOTE 1 (A+B)</t>
  </si>
  <si>
    <t>(Los precios ofertados no incluyen el IVA)</t>
  </si>
  <si>
    <t>ROTOEMPACADO Y ENCINTADO</t>
  </si>
  <si>
    <t>ROTOEMPACADO PARA HENIFICADO</t>
  </si>
  <si>
    <t>APILADO Y RECOGIDA DE ROTOPACAS ENCINTADAS O DE HENO</t>
  </si>
  <si>
    <t>COSECHA DE PATATA Y TRASLADO DE COSECHA A CAJONES INCLUIDO PERSONAL DE SELECCIÓN DE COSECHA EN MÁQUINA</t>
  </si>
  <si>
    <t>TRASIEGO COSECHA DE PATATA HASTA TRANSPORTE (parcela de cosecha-almacén hasta área Soraluce)</t>
  </si>
  <si>
    <t xml:space="preserve">RECOGIDA DE HIERBA CON CARRO AUTOCARGADOR </t>
  </si>
  <si>
    <t>DISTRIBUCIÓN AMONTONADO Y PISADO DE MATERIAL ENSILADO EN SILO TRINCHERA</t>
  </si>
  <si>
    <t>Pase de arado chisel o reja profunda alternando a pase de grada de discos de acuerdo a condiciones de suelo)</t>
  </si>
  <si>
    <t>PASE DE RASTRON</t>
  </si>
  <si>
    <t>PASE DE MOLON</t>
  </si>
  <si>
    <t xml:space="preserve">SIEMBRA DE PATATA </t>
  </si>
  <si>
    <t>Pase de grada rotativa o rotavator en preparación del terreno para siembra de pradera (un solo pase) o para siembra d epatata (2 pases).</t>
  </si>
  <si>
    <t>BINADORA CON CONTROL DE LA SUPERIFICE TOTAL</t>
  </si>
  <si>
    <t>PASE DE APORCADORA TOTAL O PARCIAL PARA ELIMINACIÓN DE ADVENTICIAS Y APORCADO.</t>
  </si>
  <si>
    <t>2 ha a 6 pases por ha: 4 para fungicidas y nutricionales y 1 o 2 para insecticidas en campaña media</t>
  </si>
  <si>
    <t>PERSONAL AUXILIAR COSECHADORA</t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</si>
  <si>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</si>
  <si>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t>PASE DE APORCADORA TOTAL O PARCIAL PARA ELIMINACIÓN DE ADVENTICIAS Y APORCADO CON APLICACIÓN DE INSECTICIDA BIOLÓGICO</t>
  </si>
  <si>
    <t>DESBROCE MALEZA EN LÍNEAS DE CERCADO MEDIANTE MAQUINARIA ESPECÍFICA</t>
  </si>
  <si>
    <t>Desbroce de maleza o leñosas en líneas de cercado exteriores o interiores en finca (m).</t>
  </si>
  <si>
    <t>Rotoempacado de hierba y encintado con triple capa de plástico de uso específico (rotopaca).</t>
  </si>
  <si>
    <t>Rotoempacado de hierba con más del 80% de porcentaje de materia seca (rotopaca).</t>
  </si>
  <si>
    <t>Recogida con carro autocargador tras hilerado de la misma (h).</t>
  </si>
  <si>
    <t>Recogida de descarga de autocargador, apilado y redistribución en silo y pisado. 10% de tiempo muerto respecto a autocargado (h).</t>
  </si>
  <si>
    <t>Pase de arado d evertedera a profundidades variables entre 20 y 35 cm de profundidad a una renovación periódica de 2 ha tras patata y 2 ha de pradera (ha).</t>
  </si>
  <si>
    <t>PASE DE CHISEL (ha)</t>
  </si>
  <si>
    <t>Pase de grada de discos alternando a pase de arado chisel de acuerdo a condiciones de suelo (ha).</t>
  </si>
  <si>
    <t>Pase de rastra adicional a labores de siembra de praderas (ha).</t>
  </si>
  <si>
    <t>Pase de molón en presiembra y possiembra de praderas u otros cultivos herbáceos (ha)</t>
  </si>
  <si>
    <t>Siembra de pradera u otras herbáceas con abonadora. Con posibilidad de separación de especies conllevando un pase más según los casos (ha).</t>
  </si>
  <si>
    <t>PASE DE GRADA ROTATIVA-ROTA VATOR (ha)</t>
  </si>
  <si>
    <t>Siembra de patata con sembradora cn aplicación simultánea de insecticida biológico, con regulación de acaballonado ligero. Inlcluye tractor y personal de apoyo (ha).</t>
  </si>
  <si>
    <t>Pase de escardadora integral (ha).</t>
  </si>
  <si>
    <t>Pase de aporcadora a media profundidad para eliminación de adventicias SINaplicación  de insecticida (ha).</t>
  </si>
  <si>
    <t>Pase de binadora con aplicación simultánea de tratamiento insecticida biológico (ha).</t>
  </si>
  <si>
    <t>PASE DE PULVERIZACIÓN TRATAMIENTOS (ha)</t>
  </si>
  <si>
    <t>En final de cosecha previo a último tratamiento fungicida (ha).</t>
  </si>
  <si>
    <t>Cosecha de patata con tractorista y máquina (ha).</t>
  </si>
  <si>
    <t>PERSONAL DE COSECHA EN MÁQUINA (h).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</si>
  <si>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(ha, Tm, h, rotopacas,m )</t>
    </r>
  </si>
  <si>
    <r>
      <t>INTIA Precio unitario máx</t>
    </r>
    <r>
      <rPr>
        <b/>
        <sz val="11"/>
        <color rgb="FF000000"/>
        <rFont val="Calibri"/>
        <family val="2"/>
        <scheme val="minor"/>
      </rPr>
      <t>. (€/ha, €/Tm, €/rotop.€/m.)</t>
    </r>
  </si>
  <si>
    <r>
      <t xml:space="preserve">Precio unitario ofertado </t>
    </r>
    <r>
      <rPr>
        <b/>
        <sz val="11"/>
        <color rgb="FF000000"/>
        <rFont val="Calibri"/>
        <family val="2"/>
        <scheme val="minor"/>
      </rPr>
      <t>(€/ha, €/Tm, rotop,m.)</t>
    </r>
  </si>
  <si>
    <t>TRACTOR EN CARGA DE ESTIERCOL A CARRO ESTERCOLADOR</t>
  </si>
  <si>
    <t>Hora de tractor con pala para carga de estiércol a carro estercolador (h).</t>
  </si>
  <si>
    <t>TRACTOR EN PASE DE BINADORA DE AROS DE INTIA PARA IGUALADO Y AIREADO DE TERRENO</t>
  </si>
  <si>
    <t>Hora de tractor en arrastre de binadora de aros de uso especifico para igualación de terreno y en resiembras</t>
  </si>
  <si>
    <t>EMPACADO EN PACAS CUADRADAS PARA HENIFICADO</t>
  </si>
  <si>
    <t>Empacado en paca cuadrada de hierba con más del 80% de porcentaje de materia seca tmaño medio).</t>
  </si>
  <si>
    <t>1500 h/año</t>
  </si>
  <si>
    <t xml:space="preserve">ASISTENCIAS PARA REALIZAR ACTIVIDADES Y TAREAS DE APOYO A LA PRODUCCIÓN EN FINCA EXPERIMENTAL AÑOS 2023 Y 2024 </t>
  </si>
  <si>
    <t>OFERTA DEL LOTE 2</t>
  </si>
  <si>
    <t>(Lugar, Fecha y Firma)</t>
  </si>
  <si>
    <t>ASISTENCIA 1º AÑO</t>
  </si>
  <si>
    <t xml:space="preserve">ASISTENCIA 2º AÑO </t>
  </si>
  <si>
    <t>ASISTENCIAS PARA REALIZAR ACTIVIDADES Y TAREAS DE APOYO A LA PRODUCCIÓN EN FINCA EXPERIMENTAL PARA CADA AÑO DE CONTRATO (B)</t>
  </si>
  <si>
    <t>1337 h/año</t>
  </si>
  <si>
    <t>Corte pradera, para elaboración posterior de heno o silo, a elección variable (ha).</t>
  </si>
  <si>
    <t>Volteado para deshidratado de la hierba para posterior elaboración de heno o silo,  a elección variable (ha).</t>
  </si>
  <si>
    <t>Hilerado de  hierba: tanto en proceso de desecado como en proceso justo previo a recogida (ha).</t>
  </si>
  <si>
    <t>Recogida, clasificación y almacenaje ordenado (exterior/interior) de material forrajero recolectado mediante rotopacas plastificadas o henificadas (h)</t>
  </si>
  <si>
    <t>ESPARCIDO DE ESTIÉRCOL O COMPOST dosis baja</t>
  </si>
  <si>
    <t>Esparcido homogéneo de estiércol o compost procedente de residuos orgánicos producidos en finca procedente de ganado vacuno ovino o caballar a 10 t ha (ha)</t>
  </si>
  <si>
    <t>ESPARCIDO DE ESTIÉRCOL O COMPOST dosis media</t>
  </si>
  <si>
    <t>Esparcido homogéneo de estiércol o compost procedente de residuos orgánicos producidos en finca procedente de ganado vacuno ovino o caballar entre  15 -20 t /ha.(ha)</t>
  </si>
  <si>
    <t xml:space="preserve">ESPARCIDO DE ESTIÉRCOL O COMPOST dosis alta </t>
  </si>
  <si>
    <t>Esparcido homogéneo de estiércol o compost procedente de residuos orgánicos producidos en finca procedente de ganado vacuno ovino o caballar a 25 t/ha o más. (ha)</t>
  </si>
  <si>
    <t>Siembra de maíz</t>
  </si>
  <si>
    <t>Siembra de maíz para su cosecha principalmente como forraje. Sembrado en condicones adecuadas para la realización posterior de pase de aporcadora en eliminación de adventicias o en aporcado para mineralización. (ha)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</si>
</sst>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2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 applyProtection="1">
      <alignment vertical="center" wrapText="1"/>
    </xf>
    <xf numFmtId="0" fontId="6" fillId="6" borderId="2" xfId="0" applyFont="1" applyFill="1" applyBorder="1" applyAlignment="1" applyProtection="1">
      <alignment horizontal="left" vertical="center" wrapText="1"/>
    </xf>
    <xf numFmtId="0" fontId="2" fillId="0" borderId="24" xfId="0" applyFont="1" applyBorder="1" applyAlignment="1" applyProtection="1">
      <alignment vertical="center" wrapText="1"/>
    </xf>
    <xf numFmtId="0" fontId="2" fillId="0" borderId="25" xfId="0" applyFont="1" applyBorder="1" applyAlignment="1" applyProtection="1">
      <alignment horizontal="left" vertical="center" wrapText="1"/>
    </xf>
    <xf numFmtId="0" fontId="0" fillId="0" borderId="28" xfId="0" applyBorder="1" applyAlignment="1" applyProtection="1">
      <alignment wrapText="1"/>
    </xf>
    <xf numFmtId="0" fontId="1" fillId="0" borderId="7" xfId="0" applyFont="1" applyBorder="1" applyAlignment="1" applyProtection="1">
      <alignment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vertical="center" wrapText="1"/>
    </xf>
    <xf numFmtId="0" fontId="2" fillId="3" borderId="8" xfId="0" applyFont="1" applyFill="1" applyBorder="1" applyAlignment="1" applyProtection="1">
      <alignment horizontal="left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2" fontId="2" fillId="0" borderId="6" xfId="0" applyNumberFormat="1" applyFont="1" applyBorder="1" applyAlignment="1" applyProtection="1">
      <alignment horizontal="center" vertical="center" wrapText="1"/>
    </xf>
    <xf numFmtId="2" fontId="2" fillId="0" borderId="12" xfId="0" applyNumberFormat="1" applyFont="1" applyBorder="1" applyAlignment="1" applyProtection="1">
      <alignment horizontal="center" vertical="center" wrapText="1"/>
    </xf>
    <xf numFmtId="2" fontId="1" fillId="4" borderId="6" xfId="0" applyNumberFormat="1" applyFont="1" applyFill="1" applyBorder="1" applyAlignment="1" applyProtection="1">
      <alignment horizontal="center" vertical="center" wrapText="1"/>
    </xf>
    <xf numFmtId="2" fontId="2" fillId="0" borderId="12" xfId="0" applyNumberFormat="1" applyFont="1" applyFill="1" applyBorder="1" applyAlignment="1" applyProtection="1">
      <alignment horizontal="center" vertical="center" wrapText="1"/>
    </xf>
    <xf numFmtId="2" fontId="2" fillId="0" borderId="19" xfId="0" applyNumberFormat="1" applyFont="1" applyFill="1" applyBorder="1" applyAlignment="1" applyProtection="1">
      <alignment horizontal="center" vertical="center" wrapText="1"/>
    </xf>
    <xf numFmtId="2" fontId="2" fillId="0" borderId="6" xfId="0" applyNumberFormat="1" applyFont="1" applyFill="1" applyBorder="1" applyAlignment="1" applyProtection="1">
      <alignment horizontal="center" vertical="center" wrapText="1"/>
    </xf>
    <xf numFmtId="2" fontId="2" fillId="0" borderId="20" xfId="0" applyNumberFormat="1" applyFont="1" applyFill="1" applyBorder="1" applyAlignment="1" applyProtection="1">
      <alignment horizontal="center" vertical="center" wrapText="1"/>
    </xf>
    <xf numFmtId="2" fontId="2" fillId="0" borderId="18" xfId="0" applyNumberFormat="1" applyFont="1" applyFill="1" applyBorder="1" applyAlignment="1" applyProtection="1">
      <alignment horizontal="center" vertical="center" wrapText="1"/>
    </xf>
    <xf numFmtId="2" fontId="2" fillId="0" borderId="22" xfId="0" applyNumberFormat="1" applyFont="1" applyFill="1" applyBorder="1" applyAlignment="1" applyProtection="1">
      <alignment horizontal="center" vertical="center" wrapText="1"/>
    </xf>
    <xf numFmtId="2" fontId="2" fillId="0" borderId="26" xfId="0" applyNumberFormat="1" applyFont="1" applyFill="1" applyBorder="1" applyAlignment="1" applyProtection="1">
      <alignment horizontal="center" vertical="center" wrapText="1"/>
    </xf>
    <xf numFmtId="2" fontId="2" fillId="0" borderId="27" xfId="0" applyNumberFormat="1" applyFont="1" applyFill="1" applyBorder="1" applyAlignment="1" applyProtection="1">
      <alignment horizontal="center" vertical="center" wrapText="1"/>
    </xf>
    <xf numFmtId="2" fontId="2" fillId="0" borderId="23" xfId="0" applyNumberFormat="1" applyFont="1" applyFill="1" applyBorder="1" applyAlignment="1" applyProtection="1">
      <alignment horizontal="center" vertical="center" wrapText="1"/>
    </xf>
    <xf numFmtId="2" fontId="6" fillId="0" borderId="23" xfId="0" applyNumberFormat="1" applyFont="1" applyFill="1" applyBorder="1" applyAlignment="1" applyProtection="1">
      <alignment horizontal="center" vertical="center" wrapText="1"/>
    </xf>
    <xf numFmtId="2" fontId="1" fillId="0" borderId="16" xfId="0" applyNumberFormat="1" applyFont="1" applyFill="1" applyBorder="1" applyAlignment="1" applyProtection="1">
      <alignment horizontal="center" vertical="center" wrapText="1"/>
    </xf>
    <xf numFmtId="2" fontId="2" fillId="0" borderId="17" xfId="0" applyNumberFormat="1" applyFont="1" applyFill="1" applyBorder="1" applyAlignment="1" applyProtection="1">
      <alignment horizontal="center" vertical="center" wrapText="1"/>
    </xf>
    <xf numFmtId="2" fontId="2" fillId="0" borderId="21" xfId="0" applyNumberFormat="1" applyFont="1" applyFill="1" applyBorder="1" applyAlignment="1" applyProtection="1">
      <alignment horizontal="center" vertical="center" wrapText="1"/>
    </xf>
    <xf numFmtId="2" fontId="2" fillId="0" borderId="8" xfId="0" applyNumberFormat="1" applyFont="1" applyFill="1" applyBorder="1" applyAlignment="1" applyProtection="1">
      <alignment horizontal="center" vertical="center" wrapText="1"/>
    </xf>
    <xf numFmtId="2" fontId="6" fillId="0" borderId="21" xfId="0" applyNumberFormat="1" applyFont="1" applyFill="1" applyBorder="1" applyAlignment="1" applyProtection="1">
      <alignment horizontal="center" vertical="center" wrapText="1"/>
    </xf>
    <xf numFmtId="2" fontId="2" fillId="0" borderId="2" xfId="0" applyNumberFormat="1" applyFont="1" applyFill="1" applyBorder="1" applyAlignment="1" applyProtection="1">
      <alignment horizontal="center" vertical="center" wrapText="1"/>
    </xf>
    <xf numFmtId="2" fontId="2" fillId="0" borderId="25" xfId="0" applyNumberFormat="1" applyFont="1" applyFill="1" applyBorder="1" applyAlignment="1" applyProtection="1">
      <alignment horizontal="center" vertical="center" wrapText="1"/>
    </xf>
    <xf numFmtId="2" fontId="1" fillId="3" borderId="6" xfId="0" applyNumberFormat="1" applyFont="1" applyFill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vertical="center" wrapText="1"/>
    </xf>
    <xf numFmtId="0" fontId="1" fillId="0" borderId="24" xfId="0" applyFont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2" fillId="0" borderId="25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2" fontId="1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2" fontId="8" fillId="0" borderId="12" xfId="0" applyNumberFormat="1" applyFont="1" applyFill="1" applyBorder="1" applyAlignment="1" applyProtection="1">
      <alignment horizontal="center" vertical="center" wrapText="1"/>
    </xf>
    <xf numFmtId="2" fontId="2" fillId="0" borderId="21" xfId="0" applyNumberFormat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/>
      <protection locked="0"/>
    </xf>
    <xf numFmtId="0" fontId="4" fillId="2" borderId="13" xfId="0" applyFont="1" applyFill="1" applyBorder="1" applyAlignment="1" applyProtection="1">
      <alignment horizontal="center" vertical="center" wrapText="1"/>
    </xf>
    <xf numFmtId="0" fontId="0" fillId="0" borderId="14" xfId="0" applyBorder="1" applyProtection="1"/>
    <xf numFmtId="0" fontId="0" fillId="0" borderId="15" xfId="0" applyBorder="1" applyProtection="1"/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4" xfId="0" applyBorder="1" applyProtection="1"/>
    <xf numFmtId="0" fontId="0" fillId="0" borderId="5" xfId="0" applyBorder="1" applyProtection="1"/>
    <xf numFmtId="0" fontId="1" fillId="5" borderId="9" xfId="0" applyFont="1" applyFill="1" applyBorder="1" applyAlignment="1" applyProtection="1">
      <alignment horizontal="center" vertical="center" wrapText="1"/>
    </xf>
    <xf numFmtId="0" fontId="0" fillId="0" borderId="10" xfId="0" applyBorder="1" applyProtection="1"/>
    <xf numFmtId="0" fontId="0" fillId="0" borderId="12" xfId="0" applyBorder="1" applyProtection="1"/>
    <xf numFmtId="0" fontId="1" fillId="3" borderId="9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5" borderId="10" xfId="0" applyFont="1" applyFill="1" applyBorder="1" applyAlignment="1" applyProtection="1">
      <alignment horizontal="center" vertical="center" wrapText="1"/>
    </xf>
    <xf numFmtId="0" fontId="1" fillId="5" borderId="12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5" borderId="9" xfId="0" applyFont="1" applyFill="1" applyBorder="1" applyAlignment="1" applyProtection="1">
      <alignment horizontal="center" vertical="center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opLeftCell="A34" zoomScaleNormal="100" workbookViewId="0">
      <selection activeCell="F48" sqref="F48"/>
    </sheetView>
  </sheetViews>
  <sheetFormatPr baseColWidth="10" defaultRowHeight="15" x14ac:dyDescent="0.25"/>
  <cols>
    <col min="1" max="1" width="33.5703125" style="5" customWidth="1"/>
    <col min="2" max="2" width="33" style="5" customWidth="1"/>
    <col min="3" max="3" width="11.42578125" style="5"/>
    <col min="4" max="4" width="13" style="5" customWidth="1"/>
    <col min="5" max="5" width="10.85546875" style="5" customWidth="1"/>
    <col min="6" max="6" width="11.42578125" style="5"/>
    <col min="7" max="7" width="11.5703125" style="5" bestFit="1" customWidth="1"/>
    <col min="8" max="16384" width="11.42578125" style="4"/>
  </cols>
  <sheetData>
    <row r="1" spans="1:7" ht="16.5" thickTop="1" thickBot="1" x14ac:dyDescent="0.3">
      <c r="A1" s="60" t="s">
        <v>15</v>
      </c>
      <c r="B1" s="61"/>
      <c r="C1" s="61"/>
      <c r="D1" s="61"/>
      <c r="E1" s="61"/>
      <c r="F1" s="61"/>
      <c r="G1" s="62"/>
    </row>
    <row r="2" spans="1:7" ht="18" customHeight="1" thickTop="1" thickBot="1" x14ac:dyDescent="0.3">
      <c r="A2" s="63" t="s">
        <v>12</v>
      </c>
      <c r="B2" s="64"/>
      <c r="C2" s="64"/>
      <c r="D2" s="64"/>
      <c r="E2" s="64"/>
      <c r="F2" s="64"/>
      <c r="G2" s="65"/>
    </row>
    <row r="3" spans="1:7" ht="33.75" customHeight="1" thickBot="1" x14ac:dyDescent="0.3">
      <c r="A3" s="66" t="s">
        <v>13</v>
      </c>
      <c r="B3" s="67"/>
      <c r="C3" s="67"/>
      <c r="D3" s="67"/>
      <c r="E3" s="68"/>
      <c r="F3" s="69" t="s">
        <v>14</v>
      </c>
      <c r="G3" s="68"/>
    </row>
    <row r="4" spans="1:7" ht="84" thickBot="1" x14ac:dyDescent="0.3">
      <c r="A4" s="17" t="s">
        <v>0</v>
      </c>
      <c r="B4" s="18" t="s">
        <v>3</v>
      </c>
      <c r="C4" s="19" t="s">
        <v>61</v>
      </c>
      <c r="D4" s="19" t="s">
        <v>62</v>
      </c>
      <c r="E4" s="20" t="s">
        <v>38</v>
      </c>
      <c r="F4" s="19" t="s">
        <v>63</v>
      </c>
      <c r="G4" s="21" t="s">
        <v>16</v>
      </c>
    </row>
    <row r="5" spans="1:7" ht="45.75" thickBot="1" x14ac:dyDescent="0.3">
      <c r="A5" s="3" t="s">
        <v>40</v>
      </c>
      <c r="B5" s="1" t="s">
        <v>41</v>
      </c>
      <c r="C5" s="45">
        <v>0.01</v>
      </c>
      <c r="D5" s="41">
        <v>1.6</v>
      </c>
      <c r="E5" s="30">
        <f>+C5*D5</f>
        <v>1.6E-2</v>
      </c>
      <c r="F5" s="6"/>
      <c r="G5" s="57">
        <f>+C5*F5</f>
        <v>0</v>
      </c>
    </row>
    <row r="6" spans="1:7" ht="52.5" customHeight="1" thickBot="1" x14ac:dyDescent="0.3">
      <c r="A6" s="7" t="s">
        <v>7</v>
      </c>
      <c r="B6" s="8" t="s">
        <v>78</v>
      </c>
      <c r="C6" s="45">
        <v>70</v>
      </c>
      <c r="D6" s="41">
        <v>58.9</v>
      </c>
      <c r="E6" s="31">
        <f t="shared" ref="E6:E17" si="0">+C6*D6</f>
        <v>4123</v>
      </c>
      <c r="F6" s="6"/>
      <c r="G6" s="27">
        <f>+C6*F6</f>
        <v>0</v>
      </c>
    </row>
    <row r="7" spans="1:7" ht="58.5" customHeight="1" thickBot="1" x14ac:dyDescent="0.3">
      <c r="A7" s="7" t="s">
        <v>8</v>
      </c>
      <c r="B7" s="8" t="s">
        <v>79</v>
      </c>
      <c r="C7" s="45">
        <v>85</v>
      </c>
      <c r="D7" s="42">
        <v>37.5</v>
      </c>
      <c r="E7" s="31">
        <f t="shared" si="0"/>
        <v>3187.5</v>
      </c>
      <c r="F7" s="6"/>
      <c r="G7" s="27">
        <f t="shared" ref="G7:G36" si="1">+C7*F7</f>
        <v>0</v>
      </c>
    </row>
    <row r="8" spans="1:7" ht="63" customHeight="1" thickBot="1" x14ac:dyDescent="0.3">
      <c r="A8" s="7" t="s">
        <v>9</v>
      </c>
      <c r="B8" s="8" t="s">
        <v>80</v>
      </c>
      <c r="C8" s="45">
        <v>85</v>
      </c>
      <c r="D8" s="42">
        <v>48.2</v>
      </c>
      <c r="E8" s="32">
        <f t="shared" si="0"/>
        <v>4097</v>
      </c>
      <c r="F8" s="6"/>
      <c r="G8" s="27">
        <f t="shared" si="1"/>
        <v>0</v>
      </c>
    </row>
    <row r="9" spans="1:7" ht="57.75" customHeight="1" thickBot="1" x14ac:dyDescent="0.3">
      <c r="A9" s="7" t="s">
        <v>22</v>
      </c>
      <c r="B9" s="8" t="s">
        <v>42</v>
      </c>
      <c r="C9" s="45">
        <v>500</v>
      </c>
      <c r="D9" s="41">
        <v>17.100000000000001</v>
      </c>
      <c r="E9" s="30">
        <f t="shared" si="0"/>
        <v>8550</v>
      </c>
      <c r="F9" s="6"/>
      <c r="G9" s="27">
        <f t="shared" si="1"/>
        <v>0</v>
      </c>
    </row>
    <row r="10" spans="1:7" ht="64.5" customHeight="1" thickBot="1" x14ac:dyDescent="0.3">
      <c r="A10" s="7" t="s">
        <v>23</v>
      </c>
      <c r="B10" s="8" t="s">
        <v>43</v>
      </c>
      <c r="C10" s="45">
        <v>50</v>
      </c>
      <c r="D10" s="42">
        <v>6.4</v>
      </c>
      <c r="E10" s="31">
        <f t="shared" si="0"/>
        <v>320</v>
      </c>
      <c r="F10" s="6"/>
      <c r="G10" s="27">
        <f t="shared" si="1"/>
        <v>0</v>
      </c>
    </row>
    <row r="11" spans="1:7" ht="84.75" customHeight="1" thickBot="1" x14ac:dyDescent="0.3">
      <c r="A11" s="7" t="s">
        <v>24</v>
      </c>
      <c r="B11" s="8" t="s">
        <v>81</v>
      </c>
      <c r="C11" s="45">
        <v>160</v>
      </c>
      <c r="D11" s="41">
        <v>42.8</v>
      </c>
      <c r="E11" s="30">
        <f t="shared" si="0"/>
        <v>6848</v>
      </c>
      <c r="F11" s="6"/>
      <c r="G11" s="27">
        <f t="shared" si="1"/>
        <v>0</v>
      </c>
    </row>
    <row r="12" spans="1:7" ht="84.75" customHeight="1" thickBot="1" x14ac:dyDescent="0.3">
      <c r="A12" s="7" t="s">
        <v>27</v>
      </c>
      <c r="B12" s="8" t="s">
        <v>44</v>
      </c>
      <c r="C12" s="45">
        <v>0.01</v>
      </c>
      <c r="D12" s="42">
        <v>91</v>
      </c>
      <c r="E12" s="31">
        <f t="shared" si="0"/>
        <v>0.91</v>
      </c>
      <c r="F12" s="6"/>
      <c r="G12" s="27">
        <f t="shared" si="1"/>
        <v>0</v>
      </c>
    </row>
    <row r="13" spans="1:7" ht="78" customHeight="1" thickBot="1" x14ac:dyDescent="0.3">
      <c r="A13" s="7" t="s">
        <v>28</v>
      </c>
      <c r="B13" s="8" t="s">
        <v>45</v>
      </c>
      <c r="C13" s="45">
        <v>0.01</v>
      </c>
      <c r="D13" s="42">
        <v>85.600000000000009</v>
      </c>
      <c r="E13" s="33">
        <f t="shared" si="0"/>
        <v>0.85600000000000009</v>
      </c>
      <c r="F13" s="6"/>
      <c r="G13" s="27">
        <f t="shared" si="1"/>
        <v>0</v>
      </c>
    </row>
    <row r="14" spans="1:7" ht="84.75" customHeight="1" thickBot="1" x14ac:dyDescent="0.3">
      <c r="A14" s="7" t="s">
        <v>6</v>
      </c>
      <c r="B14" s="8" t="s">
        <v>46</v>
      </c>
      <c r="C14" s="58">
        <v>6</v>
      </c>
      <c r="D14" s="42">
        <v>128.4</v>
      </c>
      <c r="E14" s="34">
        <f t="shared" si="0"/>
        <v>770.40000000000009</v>
      </c>
      <c r="F14" s="6"/>
      <c r="G14" s="27">
        <f t="shared" si="1"/>
        <v>0</v>
      </c>
    </row>
    <row r="15" spans="1:7" ht="66" customHeight="1" thickBot="1" x14ac:dyDescent="0.3">
      <c r="A15" s="7" t="s">
        <v>47</v>
      </c>
      <c r="B15" s="8" t="s">
        <v>29</v>
      </c>
      <c r="C15" s="45">
        <v>2</v>
      </c>
      <c r="D15" s="42">
        <v>48.2</v>
      </c>
      <c r="E15" s="35">
        <f t="shared" si="0"/>
        <v>96.4</v>
      </c>
      <c r="F15" s="6"/>
      <c r="G15" s="27">
        <f t="shared" si="1"/>
        <v>0</v>
      </c>
    </row>
    <row r="16" spans="1:7" ht="62.25" customHeight="1" thickBot="1" x14ac:dyDescent="0.3">
      <c r="A16" s="7" t="s">
        <v>1</v>
      </c>
      <c r="B16" s="8" t="s">
        <v>48</v>
      </c>
      <c r="C16" s="45">
        <v>2</v>
      </c>
      <c r="D16" s="43">
        <v>58.9</v>
      </c>
      <c r="E16" s="36">
        <f t="shared" si="0"/>
        <v>117.8</v>
      </c>
      <c r="F16" s="6"/>
      <c r="G16" s="27">
        <f t="shared" si="1"/>
        <v>0</v>
      </c>
    </row>
    <row r="17" spans="1:7" ht="48.75" customHeight="1" thickBot="1" x14ac:dyDescent="0.3">
      <c r="A17" s="7" t="s">
        <v>30</v>
      </c>
      <c r="B17" s="8" t="s">
        <v>49</v>
      </c>
      <c r="C17" s="45">
        <v>10</v>
      </c>
      <c r="D17" s="43">
        <v>32.1</v>
      </c>
      <c r="E17" s="37">
        <f t="shared" si="0"/>
        <v>321</v>
      </c>
      <c r="F17" s="6"/>
      <c r="G17" s="27">
        <f t="shared" si="1"/>
        <v>0</v>
      </c>
    </row>
    <row r="18" spans="1:7" ht="45.75" thickBot="1" x14ac:dyDescent="0.3">
      <c r="A18" s="7" t="s">
        <v>31</v>
      </c>
      <c r="B18" s="8" t="s">
        <v>50</v>
      </c>
      <c r="C18" s="45">
        <v>10</v>
      </c>
      <c r="D18" s="43">
        <v>26.8</v>
      </c>
      <c r="E18" s="31">
        <f>C18*D18</f>
        <v>268</v>
      </c>
      <c r="F18" s="6"/>
      <c r="G18" s="27">
        <f t="shared" si="1"/>
        <v>0</v>
      </c>
    </row>
    <row r="19" spans="1:7" ht="75.75" thickBot="1" x14ac:dyDescent="0.3">
      <c r="A19" s="7" t="s">
        <v>5</v>
      </c>
      <c r="B19" s="8" t="s">
        <v>51</v>
      </c>
      <c r="C19" s="45">
        <v>10</v>
      </c>
      <c r="D19" s="43">
        <v>42.800000000000004</v>
      </c>
      <c r="E19" s="31">
        <f t="shared" ref="E19:E32" si="2">+C19*D19</f>
        <v>428.00000000000006</v>
      </c>
      <c r="F19" s="6"/>
      <c r="G19" s="27">
        <f t="shared" si="1"/>
        <v>0</v>
      </c>
    </row>
    <row r="20" spans="1:7" ht="60.75" thickBot="1" x14ac:dyDescent="0.3">
      <c r="A20" s="7" t="s">
        <v>52</v>
      </c>
      <c r="B20" s="8" t="s">
        <v>33</v>
      </c>
      <c r="C20" s="45">
        <v>10</v>
      </c>
      <c r="D20" s="43">
        <v>128.4</v>
      </c>
      <c r="E20" s="31">
        <f t="shared" si="2"/>
        <v>1284</v>
      </c>
      <c r="F20" s="6"/>
      <c r="G20" s="27">
        <f t="shared" si="1"/>
        <v>0</v>
      </c>
    </row>
    <row r="21" spans="1:7" ht="84.75" customHeight="1" thickBot="1" x14ac:dyDescent="0.3">
      <c r="A21" s="7" t="s">
        <v>32</v>
      </c>
      <c r="B21" s="8" t="s">
        <v>53</v>
      </c>
      <c r="C21" s="58">
        <v>0.01</v>
      </c>
      <c r="D21" s="43">
        <v>535</v>
      </c>
      <c r="E21" s="31">
        <f t="shared" si="2"/>
        <v>5.3500000000000005</v>
      </c>
      <c r="F21" s="6"/>
      <c r="G21" s="27">
        <f t="shared" si="1"/>
        <v>0</v>
      </c>
    </row>
    <row r="22" spans="1:7" ht="30.75" thickBot="1" x14ac:dyDescent="0.3">
      <c r="A22" s="7" t="s">
        <v>34</v>
      </c>
      <c r="B22" s="8" t="s">
        <v>54</v>
      </c>
      <c r="C22" s="45">
        <v>15</v>
      </c>
      <c r="D22" s="43">
        <v>48.2</v>
      </c>
      <c r="E22" s="38">
        <f t="shared" si="2"/>
        <v>723</v>
      </c>
      <c r="F22" s="6"/>
      <c r="G22" s="27">
        <f t="shared" si="1"/>
        <v>0</v>
      </c>
    </row>
    <row r="23" spans="1:7" ht="45.75" thickBot="1" x14ac:dyDescent="0.3">
      <c r="A23" s="7" t="s">
        <v>64</v>
      </c>
      <c r="B23" s="8" t="s">
        <v>65</v>
      </c>
      <c r="C23" s="45">
        <v>12</v>
      </c>
      <c r="D23" s="43">
        <v>91</v>
      </c>
      <c r="E23" s="38">
        <f t="shared" si="2"/>
        <v>1092</v>
      </c>
      <c r="F23" s="6"/>
      <c r="G23" s="27">
        <f t="shared" si="1"/>
        <v>0</v>
      </c>
    </row>
    <row r="24" spans="1:7" ht="75.75" thickBot="1" x14ac:dyDescent="0.3">
      <c r="A24" s="7" t="s">
        <v>82</v>
      </c>
      <c r="B24" s="8" t="s">
        <v>83</v>
      </c>
      <c r="C24" s="45">
        <v>0.01</v>
      </c>
      <c r="D24" s="43">
        <v>65</v>
      </c>
      <c r="E24" s="38">
        <f t="shared" si="2"/>
        <v>0.65</v>
      </c>
      <c r="F24" s="6"/>
      <c r="G24" s="27">
        <f t="shared" si="1"/>
        <v>0</v>
      </c>
    </row>
    <row r="25" spans="1:7" ht="90.75" thickBot="1" x14ac:dyDescent="0.3">
      <c r="A25" s="7" t="s">
        <v>84</v>
      </c>
      <c r="B25" s="8" t="s">
        <v>85</v>
      </c>
      <c r="C25" s="45">
        <v>30</v>
      </c>
      <c r="D25" s="43">
        <v>80</v>
      </c>
      <c r="E25" s="38">
        <f t="shared" si="2"/>
        <v>2400</v>
      </c>
      <c r="F25" s="6"/>
      <c r="G25" s="27">
        <f t="shared" si="1"/>
        <v>0</v>
      </c>
    </row>
    <row r="26" spans="1:7" ht="90.75" thickBot="1" x14ac:dyDescent="0.3">
      <c r="A26" s="7" t="s">
        <v>86</v>
      </c>
      <c r="B26" s="8" t="s">
        <v>87</v>
      </c>
      <c r="C26" s="45">
        <v>0.01</v>
      </c>
      <c r="D26" s="43">
        <v>92</v>
      </c>
      <c r="E26" s="38">
        <f t="shared" si="2"/>
        <v>0.92</v>
      </c>
      <c r="F26" s="6"/>
      <c r="G26" s="27">
        <f t="shared" si="1"/>
        <v>0</v>
      </c>
    </row>
    <row r="27" spans="1:7" ht="60.75" thickBot="1" x14ac:dyDescent="0.3">
      <c r="A27" s="7" t="s">
        <v>66</v>
      </c>
      <c r="B27" s="8" t="s">
        <v>67</v>
      </c>
      <c r="C27" s="45">
        <v>10</v>
      </c>
      <c r="D27" s="43">
        <v>74.900000000000006</v>
      </c>
      <c r="E27" s="38">
        <f t="shared" si="2"/>
        <v>749</v>
      </c>
      <c r="F27" s="6"/>
      <c r="G27" s="27">
        <f t="shared" si="1"/>
        <v>0</v>
      </c>
    </row>
    <row r="28" spans="1:7" ht="60.75" thickBot="1" x14ac:dyDescent="0.3">
      <c r="A28" s="7" t="s">
        <v>35</v>
      </c>
      <c r="B28" s="8" t="s">
        <v>55</v>
      </c>
      <c r="C28" s="58">
        <v>0.01</v>
      </c>
      <c r="D28" s="41">
        <v>48.2</v>
      </c>
      <c r="E28" s="31">
        <f t="shared" si="2"/>
        <v>0.48200000000000004</v>
      </c>
      <c r="F28" s="6"/>
      <c r="G28" s="27">
        <f t="shared" si="1"/>
        <v>0</v>
      </c>
    </row>
    <row r="29" spans="1:7" ht="75.75" thickBot="1" x14ac:dyDescent="0.3">
      <c r="A29" s="7" t="s">
        <v>39</v>
      </c>
      <c r="B29" s="8" t="s">
        <v>56</v>
      </c>
      <c r="C29" s="58">
        <v>0.01</v>
      </c>
      <c r="D29" s="42">
        <v>58.9</v>
      </c>
      <c r="E29" s="38">
        <f t="shared" si="2"/>
        <v>0.58899999999999997</v>
      </c>
      <c r="F29" s="6"/>
      <c r="G29" s="27">
        <f t="shared" si="1"/>
        <v>0</v>
      </c>
    </row>
    <row r="30" spans="1:7" ht="60.75" thickBot="1" x14ac:dyDescent="0.3">
      <c r="A30" s="10" t="s">
        <v>57</v>
      </c>
      <c r="B30" s="11" t="s">
        <v>36</v>
      </c>
      <c r="C30" s="58">
        <v>0.01</v>
      </c>
      <c r="D30" s="44">
        <v>37.5</v>
      </c>
      <c r="E30" s="39">
        <f t="shared" si="2"/>
        <v>0.375</v>
      </c>
      <c r="F30" s="6"/>
      <c r="G30" s="27">
        <f t="shared" si="1"/>
        <v>0</v>
      </c>
    </row>
    <row r="31" spans="1:7" ht="30.75" thickBot="1" x14ac:dyDescent="0.3">
      <c r="A31" s="7" t="s">
        <v>2</v>
      </c>
      <c r="B31" s="8" t="s">
        <v>58</v>
      </c>
      <c r="C31" s="58">
        <v>0.01</v>
      </c>
      <c r="D31" s="42">
        <v>96.300000000000011</v>
      </c>
      <c r="E31" s="38">
        <f t="shared" si="2"/>
        <v>0.96300000000000019</v>
      </c>
      <c r="F31" s="6"/>
      <c r="G31" s="27">
        <f t="shared" si="1"/>
        <v>0</v>
      </c>
    </row>
    <row r="32" spans="1:7" ht="60.75" thickBot="1" x14ac:dyDescent="0.3">
      <c r="A32" s="7" t="s">
        <v>25</v>
      </c>
      <c r="B32" s="8" t="s">
        <v>59</v>
      </c>
      <c r="C32" s="58">
        <v>0.01</v>
      </c>
      <c r="D32" s="42">
        <v>1498</v>
      </c>
      <c r="E32" s="38">
        <f t="shared" si="2"/>
        <v>14.98</v>
      </c>
      <c r="F32" s="6"/>
      <c r="G32" s="27">
        <f t="shared" si="1"/>
        <v>0</v>
      </c>
    </row>
    <row r="33" spans="1:7" ht="60.75" thickBot="1" x14ac:dyDescent="0.3">
      <c r="A33" s="12" t="s">
        <v>26</v>
      </c>
      <c r="B33" s="13" t="s">
        <v>4</v>
      </c>
      <c r="C33" s="42">
        <v>0.01</v>
      </c>
      <c r="D33" s="42">
        <v>21.400000000000002</v>
      </c>
      <c r="E33" s="32">
        <f>C33*D33</f>
        <v>0.21400000000000002</v>
      </c>
      <c r="F33" s="6"/>
      <c r="G33" s="27">
        <f t="shared" si="1"/>
        <v>0</v>
      </c>
    </row>
    <row r="34" spans="1:7" ht="60.75" thickBot="1" x14ac:dyDescent="0.3">
      <c r="A34" s="48" t="s">
        <v>68</v>
      </c>
      <c r="B34" s="13" t="s">
        <v>69</v>
      </c>
      <c r="C34" s="45">
        <v>50</v>
      </c>
      <c r="D34" s="42">
        <v>8</v>
      </c>
      <c r="E34" s="32">
        <f>C34*D34</f>
        <v>400</v>
      </c>
      <c r="F34" s="6"/>
      <c r="G34" s="27">
        <f t="shared" si="1"/>
        <v>0</v>
      </c>
    </row>
    <row r="35" spans="1:7" ht="30.75" thickBot="1" x14ac:dyDescent="0.3">
      <c r="A35" s="14" t="s">
        <v>37</v>
      </c>
      <c r="B35" s="13" t="s">
        <v>60</v>
      </c>
      <c r="C35" s="46">
        <v>0.01</v>
      </c>
      <c r="D35" s="41">
        <v>29.1</v>
      </c>
      <c r="E35" s="30">
        <f>C35*D35</f>
        <v>0.29100000000000004</v>
      </c>
      <c r="F35" s="6"/>
      <c r="G35" s="28">
        <f t="shared" ref="G35" si="3">+C35*F35</f>
        <v>0</v>
      </c>
    </row>
    <row r="36" spans="1:7" ht="105.75" thickBot="1" x14ac:dyDescent="0.3">
      <c r="A36" s="7" t="s">
        <v>88</v>
      </c>
      <c r="B36" s="8" t="s">
        <v>89</v>
      </c>
      <c r="C36" s="58">
        <v>0.01</v>
      </c>
      <c r="D36" s="58">
        <v>85</v>
      </c>
      <c r="E36" s="30">
        <f>C36*D36</f>
        <v>0.85</v>
      </c>
      <c r="F36" s="6"/>
      <c r="G36" s="28">
        <f t="shared" si="1"/>
        <v>0</v>
      </c>
    </row>
    <row r="37" spans="1:7" ht="15.75" thickBot="1" x14ac:dyDescent="0.3">
      <c r="A37" s="15" t="s">
        <v>10</v>
      </c>
      <c r="B37" s="16"/>
      <c r="C37" s="9"/>
      <c r="D37" s="9"/>
      <c r="E37" s="40">
        <f>SUM(E5:E36)</f>
        <v>35802.546000000002</v>
      </c>
      <c r="F37" s="22"/>
      <c r="G37" s="29">
        <f>SUM(G5:G36)</f>
        <v>0</v>
      </c>
    </row>
    <row r="38" spans="1:7" ht="28.5" customHeight="1" thickTop="1" thickBot="1" x14ac:dyDescent="0.3">
      <c r="A38" s="63" t="s">
        <v>76</v>
      </c>
      <c r="B38" s="70"/>
      <c r="C38" s="70"/>
      <c r="D38" s="70"/>
      <c r="E38" s="70"/>
      <c r="F38" s="70"/>
      <c r="G38" s="71"/>
    </row>
    <row r="39" spans="1:7" ht="15.75" thickBot="1" x14ac:dyDescent="0.3">
      <c r="A39" s="66" t="s">
        <v>13</v>
      </c>
      <c r="B39" s="72"/>
      <c r="C39" s="72"/>
      <c r="D39" s="72"/>
      <c r="E39" s="73"/>
      <c r="F39" s="74" t="s">
        <v>14</v>
      </c>
      <c r="G39" s="75"/>
    </row>
    <row r="40" spans="1:7" ht="54" thickBot="1" x14ac:dyDescent="0.3">
      <c r="A40" s="17" t="s">
        <v>0</v>
      </c>
      <c r="B40" s="18" t="s">
        <v>3</v>
      </c>
      <c r="C40" s="19" t="s">
        <v>17</v>
      </c>
      <c r="D40" s="19" t="s">
        <v>18</v>
      </c>
      <c r="E40" s="23" t="s">
        <v>38</v>
      </c>
      <c r="F40" s="19" t="s">
        <v>19</v>
      </c>
      <c r="G40" s="21" t="s">
        <v>16</v>
      </c>
    </row>
    <row r="41" spans="1:7" ht="15.75" thickBot="1" x14ac:dyDescent="0.3">
      <c r="A41" s="7" t="s">
        <v>74</v>
      </c>
      <c r="B41" s="8" t="s">
        <v>77</v>
      </c>
      <c r="C41" s="2">
        <v>1337</v>
      </c>
      <c r="D41" s="2">
        <v>21</v>
      </c>
      <c r="E41" s="30">
        <f>+C41*D41</f>
        <v>28077</v>
      </c>
      <c r="F41" s="6"/>
      <c r="G41" s="27">
        <f>+C41*F41</f>
        <v>0</v>
      </c>
    </row>
    <row r="42" spans="1:7" ht="15.75" thickBot="1" x14ac:dyDescent="0.3">
      <c r="A42" s="7" t="s">
        <v>75</v>
      </c>
      <c r="B42" s="8" t="s">
        <v>77</v>
      </c>
      <c r="C42" s="2">
        <v>1337</v>
      </c>
      <c r="D42" s="45">
        <v>21.38</v>
      </c>
      <c r="E42" s="30">
        <f>(C42*D42)</f>
        <v>28585.059999999998</v>
      </c>
      <c r="F42" s="6"/>
      <c r="G42" s="27">
        <f>+C42*F42</f>
        <v>0</v>
      </c>
    </row>
    <row r="43" spans="1:7" ht="15.75" thickBot="1" x14ac:dyDescent="0.3">
      <c r="A43" s="15" t="s">
        <v>11</v>
      </c>
      <c r="B43" s="16"/>
      <c r="C43" s="9"/>
      <c r="D43" s="51"/>
      <c r="E43" s="53">
        <f>E41+E42</f>
        <v>56662.06</v>
      </c>
      <c r="F43" s="49"/>
      <c r="G43" s="29">
        <f>G41+G42</f>
        <v>0</v>
      </c>
    </row>
    <row r="44" spans="1:7" ht="15.75" thickBot="1" x14ac:dyDescent="0.3">
      <c r="A44" s="24" t="s">
        <v>20</v>
      </c>
      <c r="B44" s="25"/>
      <c r="C44" s="26"/>
      <c r="D44" s="52"/>
      <c r="E44" s="47">
        <f>((E37*2)+E41+E42)</f>
        <v>128267.152</v>
      </c>
      <c r="F44" s="50"/>
      <c r="G44" s="29">
        <f>(2*G37)+G43</f>
        <v>0</v>
      </c>
    </row>
    <row r="45" spans="1:7" x14ac:dyDescent="0.25">
      <c r="A45" s="59" t="s">
        <v>21</v>
      </c>
      <c r="B45" s="59"/>
    </row>
    <row r="46" spans="1:7" x14ac:dyDescent="0.25">
      <c r="B46" s="55" t="s">
        <v>73</v>
      </c>
    </row>
  </sheetData>
  <sheetProtection algorithmName="SHA-512" hashValue="HRaBEADYRCUnO4BNNav6kI0pHd1uoIFoK24xZhsic8otsA6QchzlamZlbyjGXEWaLKwI8emAxOwQlfE1f1Eusw==" saltValue="bfIdPCUHzgIzPiaEJr4SjQ==" spinCount="100000" sheet="1" objects="1" scenarios="1"/>
  <autoFilter ref="A1:G46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8">
    <mergeCell ref="A45:B45"/>
    <mergeCell ref="A1:G1"/>
    <mergeCell ref="A2:G2"/>
    <mergeCell ref="A3:E3"/>
    <mergeCell ref="F3:G3"/>
    <mergeCell ref="A38:G38"/>
    <mergeCell ref="A39:E39"/>
    <mergeCell ref="F39:G39"/>
  </mergeCells>
  <dataValidations count="1">
    <dataValidation type="decimal" operator="lessThanOrEqual" allowBlank="1" showInputMessage="1" showErrorMessage="1" sqref="F41:F42 F5:F36">
      <formula1>D5</formula1>
    </dataValidation>
  </dataValidations>
  <pageMargins left="0.70866141732283472" right="0.70866141732283472" top="0.74803149606299213" bottom="0.74803149606299213" header="0.31496062992125984" footer="0.31496062992125984"/>
  <pageSetup paperSize="8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14" sqref="E14"/>
    </sheetView>
  </sheetViews>
  <sheetFormatPr baseColWidth="10" defaultRowHeight="15" x14ac:dyDescent="0.25"/>
  <cols>
    <col min="1" max="1" width="33.5703125" customWidth="1"/>
    <col min="2" max="2" width="33" customWidth="1"/>
    <col min="4" max="4" width="13" customWidth="1"/>
    <col min="5" max="5" width="10.85546875" customWidth="1"/>
    <col min="7" max="7" width="16.5703125" customWidth="1"/>
  </cols>
  <sheetData>
    <row r="1" spans="1:7" ht="16.5" thickTop="1" thickBot="1" x14ac:dyDescent="0.3">
      <c r="A1" s="63" t="s">
        <v>71</v>
      </c>
      <c r="B1" s="70"/>
      <c r="C1" s="70"/>
      <c r="D1" s="70"/>
      <c r="E1" s="70"/>
      <c r="F1" s="70"/>
      <c r="G1" s="71"/>
    </row>
    <row r="2" spans="1:7" s="54" customFormat="1" ht="15.75" thickBot="1" x14ac:dyDescent="0.3">
      <c r="A2" s="76" t="s">
        <v>13</v>
      </c>
      <c r="B2" s="77"/>
      <c r="C2" s="77"/>
      <c r="D2" s="77"/>
      <c r="E2" s="78"/>
      <c r="F2" s="79" t="s">
        <v>14</v>
      </c>
      <c r="G2" s="80"/>
    </row>
    <row r="3" spans="1:7" ht="54" thickBot="1" x14ac:dyDescent="0.3">
      <c r="A3" s="17" t="s">
        <v>0</v>
      </c>
      <c r="B3" s="18" t="s">
        <v>3</v>
      </c>
      <c r="C3" s="19" t="s">
        <v>17</v>
      </c>
      <c r="D3" s="19" t="s">
        <v>18</v>
      </c>
      <c r="E3" s="23" t="s">
        <v>38</v>
      </c>
      <c r="F3" s="19" t="s">
        <v>19</v>
      </c>
      <c r="G3" s="21" t="s">
        <v>16</v>
      </c>
    </row>
    <row r="4" spans="1:7" ht="15.75" thickBot="1" x14ac:dyDescent="0.3">
      <c r="A4" s="7" t="s">
        <v>74</v>
      </c>
      <c r="B4" s="8" t="s">
        <v>70</v>
      </c>
      <c r="C4" s="2">
        <v>1592</v>
      </c>
      <c r="D4" s="2">
        <v>15</v>
      </c>
      <c r="E4" s="30">
        <f>+C4*D4</f>
        <v>23880</v>
      </c>
      <c r="F4" s="6"/>
      <c r="G4" s="27">
        <f>+C4*F4</f>
        <v>0</v>
      </c>
    </row>
    <row r="5" spans="1:7" ht="15.75" thickBot="1" x14ac:dyDescent="0.3">
      <c r="A5" s="7" t="s">
        <v>75</v>
      </c>
      <c r="B5" s="8" t="s">
        <v>70</v>
      </c>
      <c r="C5" s="2">
        <v>1592</v>
      </c>
      <c r="D5" s="45">
        <v>15.27</v>
      </c>
      <c r="E5" s="30">
        <f>(C5*D5)</f>
        <v>24309.84</v>
      </c>
      <c r="F5" s="6"/>
      <c r="G5" s="27">
        <f>+C5*F5</f>
        <v>0</v>
      </c>
    </row>
    <row r="6" spans="1:7" ht="15.75" thickBot="1" x14ac:dyDescent="0.3">
      <c r="A6" s="24" t="s">
        <v>72</v>
      </c>
      <c r="B6" s="25"/>
      <c r="C6" s="26"/>
      <c r="D6" s="52"/>
      <c r="E6" s="47">
        <f>SUM(E4:E5)</f>
        <v>48189.84</v>
      </c>
      <c r="F6" s="50"/>
      <c r="G6" s="29">
        <f>SUM(G4:G5)</f>
        <v>0</v>
      </c>
    </row>
    <row r="7" spans="1:7" x14ac:dyDescent="0.25">
      <c r="A7" s="56" t="s">
        <v>21</v>
      </c>
    </row>
    <row r="9" spans="1:7" x14ac:dyDescent="0.25">
      <c r="B9" s="55" t="s">
        <v>73</v>
      </c>
    </row>
  </sheetData>
  <sheetProtection algorithmName="SHA-512" hashValue="+0P9VDenhhl2bxrrIuaEQ05P+NAbASErJFm3O2qAYmXp0ztHiEsK0ecV/CTnYNZeEbz1s7VO265l8Gp34+Z3ew==" saltValue="MZZMwVc4U4AbQzkTKMXr3w==" spinCount="100000" sheet="1" objects="1" scenarios="1"/>
  <mergeCells count="3">
    <mergeCell ref="A1:G1"/>
    <mergeCell ref="A2:E2"/>
    <mergeCell ref="F2:G2"/>
  </mergeCells>
  <dataValidations count="1">
    <dataValidation type="decimal" operator="lessThanOrEqual" allowBlank="1" showInputMessage="1" showErrorMessage="1" sqref="F4:F5">
      <formula1>D4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LOTE 1</vt:lpstr>
      <vt:lpstr>OFERTA 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INTIA</dc:creator>
  <cp:lastModifiedBy>d666457</cp:lastModifiedBy>
  <cp:lastPrinted>2022-11-23T10:43:27Z</cp:lastPrinted>
  <dcterms:created xsi:type="dcterms:W3CDTF">2019-06-17T07:39:03Z</dcterms:created>
  <dcterms:modified xsi:type="dcterms:W3CDTF">2023-01-26T12:50:52Z</dcterms:modified>
</cp:coreProperties>
</file>