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\22.xx AM Redaccion proyectos y DO municipios Navarra NUEVA\02. Pliego Condiciones Reguladoras\"/>
    </mc:Choice>
  </mc:AlternateContent>
  <bookViews>
    <workbookView xWindow="0" yWindow="0" windowWidth="28800" windowHeight="11850"/>
  </bookViews>
  <sheets>
    <sheet name="Hoja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3" l="1"/>
  <c r="C28" i="3" l="1"/>
  <c r="F28" i="3" s="1"/>
  <c r="C40" i="3"/>
  <c r="F40" i="3" s="1"/>
  <c r="C36" i="3"/>
  <c r="F36" i="3" s="1"/>
  <c r="C37" i="3"/>
  <c r="F37" i="3" s="1"/>
  <c r="C35" i="3"/>
  <c r="F35" i="3" s="1"/>
  <c r="C23" i="3"/>
  <c r="F23" i="3" s="1"/>
  <c r="C24" i="3"/>
  <c r="F24" i="3" s="1"/>
  <c r="C25" i="3"/>
  <c r="F25" i="3" s="1"/>
  <c r="C22" i="3"/>
  <c r="F22" i="3" s="1"/>
  <c r="C15" i="3"/>
  <c r="F15" i="3" s="1"/>
  <c r="C10" i="3"/>
  <c r="F10" i="3" s="1"/>
  <c r="C11" i="3"/>
  <c r="F11" i="3" s="1"/>
  <c r="C12" i="3"/>
  <c r="F12" i="3" s="1"/>
  <c r="C9" i="3"/>
  <c r="F9" i="3" s="1"/>
  <c r="F38" i="3" l="1"/>
  <c r="F41" i="3" l="1"/>
  <c r="F42" i="3" s="1"/>
  <c r="F26" i="3"/>
  <c r="F16" i="3"/>
  <c r="F17" i="3" s="1"/>
  <c r="F29" i="3" l="1"/>
  <c r="F30" i="3" s="1"/>
  <c r="A46" i="3" s="1"/>
</calcChain>
</file>

<file path=xl/comments1.xml><?xml version="1.0" encoding="utf-8"?>
<comments xmlns="http://schemas.openxmlformats.org/spreadsheetml/2006/main">
  <authors>
    <author>D778269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%MÁXIMO A OFERTAR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A efectos de aplicación del criterio de adjudicación del preciio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%MÁXIMO A OFERTAR</t>
        </r>
      </text>
    </comment>
    <comment ref="F26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A efectos de aplicación del criterio de adjudicación del preciio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%MÁXIMO A OFERTAR</t>
        </r>
      </text>
    </comment>
    <comment ref="F38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A efectos de aplicación del criterio de adjudicación del preciio</t>
        </r>
      </text>
    </comment>
  </commentList>
</comments>
</file>

<file path=xl/sharedStrings.xml><?xml version="1.0" encoding="utf-8"?>
<sst xmlns="http://schemas.openxmlformats.org/spreadsheetml/2006/main" count="47" uniqueCount="32">
  <si>
    <t>Honorarios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</si>
  <si>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20 viviendas en Alsasua</t>
    </r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</si>
  <si>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Lodosa</t>
    </r>
  </si>
  <si>
    <r>
      <t>4.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Olite</t>
    </r>
  </si>
  <si>
    <t>PEC</t>
  </si>
  <si>
    <t>%</t>
  </si>
  <si>
    <t>Promociones adicionales</t>
  </si>
  <si>
    <t>Posibles promociones adicionales</t>
  </si>
  <si>
    <t>LOTE 1</t>
  </si>
  <si>
    <t>Valor estimado del LOTE 1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</si>
  <si>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20 viviendas en Sanguesa</t>
    </r>
  </si>
  <si>
    <r>
      <t>2.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Huarte</t>
    </r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</si>
  <si>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 viviendas en Lumbier</t>
    </r>
  </si>
  <si>
    <t>LOTE 2</t>
  </si>
  <si>
    <t>LOTE 3</t>
  </si>
  <si>
    <t>Valor estimado del LOTE 2</t>
  </si>
  <si>
    <t>Valor estimado del LOTE 3</t>
  </si>
  <si>
    <t>Precio de licitación LOTE 3</t>
  </si>
  <si>
    <t>Precio de licitación LOTE 2</t>
  </si>
  <si>
    <t>Precio de licitación LOTE 1</t>
  </si>
  <si>
    <t>VALOR ESTIMADO TOTAL (lote 1+lote 2+lote3)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</si>
  <si>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4 viviendas unifamiliares en Arce (Nagore)</t>
    </r>
  </si>
  <si>
    <t>Posible modificacion de contratos (estipulacion 36)</t>
  </si>
  <si>
    <t>Posible modificacion contratos (estipulacion 36)</t>
  </si>
  <si>
    <t>PEM</t>
  </si>
  <si>
    <t>PEM medio estimado</t>
  </si>
  <si>
    <r>
      <t>2.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4 viviendas unifamiliares Sorauren</t>
    </r>
  </si>
  <si>
    <r>
      <t>3.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5 viviendas unifamiliares Arbizu</t>
    </r>
  </si>
  <si>
    <r>
      <t>2.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Edificio de 12 viviendas en Puente la Reina</t>
    </r>
  </si>
  <si>
    <r>
      <t>4.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Edificio de 10 viviendas en Peralta</t>
    </r>
  </si>
  <si>
    <t xml:space="preserve">El importe que figura relativo al PEM es el “PEM estimado por NASUVINSA inicialmente” </t>
  </si>
  <si>
    <t>ANEXO II JUSTIFICACION DEL VALOR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</si>
</sst>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7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rebuchet MS"/>
      <family val="2"/>
    </font>
    <font>
      <sz val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4" fontId="0" fillId="0" borderId="0" xfId="0" applyNumberFormat="1"/>
    <xf numFmtId="0" fontId="0" fillId="0" borderId="0" xfId="0" applyFill="1"/>
    <xf numFmtId="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" fontId="6" fillId="0" borderId="1" xfId="0" applyNumberFormat="1" applyFont="1" applyFill="1" applyBorder="1"/>
    <xf numFmtId="0" fontId="2" fillId="0" borderId="0" xfId="0" applyFont="1" applyFill="1" applyAlignment="1">
      <alignment horizontal="justify" vertical="center"/>
    </xf>
    <xf numFmtId="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4" fontId="0" fillId="0" borderId="0" xfId="0" applyNumberFormat="1" applyFill="1"/>
    <xf numFmtId="0" fontId="8" fillId="0" borderId="0" xfId="0" applyFont="1" applyFill="1" applyAlignment="1">
      <alignment horizontal="justify" vertical="center"/>
    </xf>
    <xf numFmtId="4" fontId="7" fillId="0" borderId="0" xfId="0" applyNumberFormat="1" applyFont="1" applyFill="1" applyAlignment="1">
      <alignment horizontal="center"/>
    </xf>
    <xf numFmtId="9" fontId="0" fillId="0" borderId="0" xfId="0" applyNumberFormat="1" applyFill="1" applyAlignment="1">
      <alignment horizontal="center"/>
    </xf>
    <xf numFmtId="4" fontId="6" fillId="0" borderId="0" xfId="1" applyNumberFormat="1" applyFont="1" applyFill="1"/>
    <xf numFmtId="0" fontId="6" fillId="0" borderId="0" xfId="0" applyFont="1" applyFill="1"/>
    <xf numFmtId="4" fontId="0" fillId="0" borderId="0" xfId="0" applyNumberFormat="1" applyFill="1" applyAlignment="1">
      <alignment horizontal="right"/>
    </xf>
    <xf numFmtId="10" fontId="0" fillId="0" borderId="0" xfId="0" applyNumberFormat="1" applyFill="1" applyAlignment="1">
      <alignment horizontal="center"/>
    </xf>
    <xf numFmtId="9" fontId="0" fillId="0" borderId="0" xfId="0" applyNumberFormat="1" applyFill="1"/>
    <xf numFmtId="0" fontId="6" fillId="0" borderId="0" xfId="0" applyFont="1" applyFill="1" applyAlignment="1">
      <alignment horizontal="center"/>
    </xf>
    <xf numFmtId="4" fontId="6" fillId="0" borderId="0" xfId="0" applyNumberFormat="1" applyFont="1" applyFill="1"/>
    <xf numFmtId="4" fontId="0" fillId="0" borderId="0" xfId="0" applyNumberFormat="1" applyFill="1" applyAlignment="1">
      <alignment horizontal="left"/>
    </xf>
    <xf numFmtId="4" fontId="0" fillId="0" borderId="0" xfId="1" applyNumberFormat="1" applyFont="1" applyFill="1"/>
    <xf numFmtId="4" fontId="6" fillId="0" borderId="2" xfId="0" applyNumberFormat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0" fontId="0" fillId="0" borderId="0" xfId="0" applyNumberFormat="1" applyFill="1" applyAlignment="1">
      <alignment horizontal="center" vertical="center"/>
    </xf>
    <xf numFmtId="0" fontId="6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G46"/>
  <sheetViews>
    <sheetView tabSelected="1" topLeftCell="A5" zoomScale="85" zoomScaleNormal="85" workbookViewId="0">
      <selection activeCell="F42" sqref="F42"/>
    </sheetView>
  </sheetViews>
  <sheetFormatPr baseColWidth="10" defaultRowHeight="15" x14ac:dyDescent="0.25"/>
  <cols>
    <col min="1" max="1" width="50.5703125" bestFit="1" customWidth="1"/>
    <col min="2" max="2" width="11.85546875" style="1" bestFit="1" customWidth="1"/>
    <col min="3" max="3" width="15.140625" customWidth="1"/>
    <col min="6" max="6" width="12.85546875" style="1" bestFit="1" customWidth="1"/>
    <col min="7" max="7" width="24.140625" bestFit="1" customWidth="1"/>
  </cols>
  <sheetData>
    <row r="2" spans="1:7" x14ac:dyDescent="0.25">
      <c r="A2" s="32" t="s">
        <v>31</v>
      </c>
      <c r="B2" s="32"/>
      <c r="C2" s="32"/>
      <c r="D2" s="32"/>
      <c r="E2" s="32"/>
      <c r="F2" s="32"/>
    </row>
    <row r="4" spans="1:7" x14ac:dyDescent="0.25">
      <c r="A4" s="31" t="s">
        <v>30</v>
      </c>
      <c r="B4" s="31"/>
      <c r="C4" s="31"/>
      <c r="D4" s="31"/>
      <c r="E4" s="31"/>
      <c r="F4" s="31"/>
    </row>
    <row r="6" spans="1:7" x14ac:dyDescent="0.25">
      <c r="A6" s="28" t="s">
        <v>8</v>
      </c>
      <c r="B6" s="29"/>
      <c r="C6" s="29"/>
      <c r="D6" s="29"/>
      <c r="E6" s="29"/>
      <c r="F6" s="30"/>
    </row>
    <row r="8" spans="1:7" x14ac:dyDescent="0.25">
      <c r="A8" s="2"/>
      <c r="B8" s="3" t="s">
        <v>4</v>
      </c>
      <c r="C8" s="3" t="s">
        <v>24</v>
      </c>
      <c r="D8" s="4" t="s">
        <v>5</v>
      </c>
      <c r="E8" s="4"/>
      <c r="F8" s="5" t="s">
        <v>0</v>
      </c>
      <c r="G8" s="2"/>
    </row>
    <row r="9" spans="1:7" ht="16.5" x14ac:dyDescent="0.25">
      <c r="A9" s="6" t="s">
        <v>1</v>
      </c>
      <c r="B9" s="7">
        <v>3554680</v>
      </c>
      <c r="C9" s="7">
        <f>B9/1.15</f>
        <v>3091026.086956522</v>
      </c>
      <c r="D9" s="27">
        <v>9.2499999999999999E-2</v>
      </c>
      <c r="E9" s="8"/>
      <c r="F9" s="9">
        <f>C9*$D$9</f>
        <v>285919.91304347827</v>
      </c>
      <c r="G9" s="2"/>
    </row>
    <row r="10" spans="1:7" ht="16.5" x14ac:dyDescent="0.25">
      <c r="A10" s="10" t="s">
        <v>28</v>
      </c>
      <c r="B10" s="11">
        <v>2003310</v>
      </c>
      <c r="C10" s="7">
        <f t="shared" ref="C10:C12" si="0">B10/1.15</f>
        <v>1742008.6956521741</v>
      </c>
      <c r="D10" s="27"/>
      <c r="E10" s="8"/>
      <c r="F10" s="9">
        <f t="shared" ref="F10:F12" si="1">C10*$D$9</f>
        <v>161135.80434782611</v>
      </c>
      <c r="G10" s="2"/>
    </row>
    <row r="11" spans="1:7" ht="16.5" x14ac:dyDescent="0.25">
      <c r="A11" s="6" t="s">
        <v>2</v>
      </c>
      <c r="B11" s="11">
        <v>2061328</v>
      </c>
      <c r="C11" s="7">
        <f t="shared" si="0"/>
        <v>1792459.1304347827</v>
      </c>
      <c r="D11" s="27"/>
      <c r="E11" s="8"/>
      <c r="F11" s="9">
        <f t="shared" si="1"/>
        <v>165802.46956521741</v>
      </c>
      <c r="G11" s="2"/>
    </row>
    <row r="12" spans="1:7" ht="16.5" x14ac:dyDescent="0.25">
      <c r="A12" s="6" t="s">
        <v>3</v>
      </c>
      <c r="B12" s="11">
        <v>1861850</v>
      </c>
      <c r="C12" s="7">
        <f t="shared" si="0"/>
        <v>1619000.0000000002</v>
      </c>
      <c r="D12" s="27"/>
      <c r="E12" s="8"/>
      <c r="F12" s="9">
        <f t="shared" si="1"/>
        <v>149757.50000000003</v>
      </c>
      <c r="G12" s="2"/>
    </row>
    <row r="13" spans="1:7" ht="16.5" x14ac:dyDescent="0.25">
      <c r="A13" s="6"/>
      <c r="B13" s="7"/>
      <c r="C13" s="6"/>
      <c r="D13" s="12"/>
      <c r="E13" s="8"/>
      <c r="F13" s="13">
        <f>SUM(F9:F12)</f>
        <v>762615.68695652182</v>
      </c>
      <c r="G13" s="14" t="s">
        <v>19</v>
      </c>
    </row>
    <row r="14" spans="1:7" x14ac:dyDescent="0.25">
      <c r="A14" s="2"/>
      <c r="B14" s="7"/>
      <c r="C14" s="15" t="s">
        <v>25</v>
      </c>
      <c r="D14" s="8"/>
      <c r="E14" s="8" t="s">
        <v>7</v>
      </c>
      <c r="F14" s="9"/>
      <c r="G14" s="2"/>
    </row>
    <row r="15" spans="1:7" ht="16.5" x14ac:dyDescent="0.25">
      <c r="A15" s="6" t="s">
        <v>6</v>
      </c>
      <c r="B15" s="7">
        <v>3000000</v>
      </c>
      <c r="C15" s="7">
        <f>B15/1.15</f>
        <v>2608695.6521739131</v>
      </c>
      <c r="D15" s="16">
        <v>9.2499999999999999E-2</v>
      </c>
      <c r="E15" s="8">
        <v>6</v>
      </c>
      <c r="F15" s="9">
        <f>C15*D15*E15</f>
        <v>1447826.0869565217</v>
      </c>
      <c r="G15" s="2"/>
    </row>
    <row r="16" spans="1:7" ht="33" x14ac:dyDescent="0.25">
      <c r="A16" s="6" t="s">
        <v>22</v>
      </c>
      <c r="B16" s="9"/>
      <c r="C16" s="6"/>
      <c r="D16" s="2"/>
      <c r="E16" s="17">
        <v>0.2</v>
      </c>
      <c r="F16" s="9">
        <f>(F13+F15)*E16</f>
        <v>442088.35478260875</v>
      </c>
      <c r="G16" s="2"/>
    </row>
    <row r="17" spans="1:7" x14ac:dyDescent="0.25">
      <c r="A17" s="2"/>
      <c r="B17" s="9"/>
      <c r="C17" s="2"/>
      <c r="D17" s="2"/>
      <c r="E17" s="2"/>
      <c r="F17" s="13">
        <f>F13+F15+F16</f>
        <v>2652530.1286956524</v>
      </c>
      <c r="G17" s="14" t="s">
        <v>9</v>
      </c>
    </row>
    <row r="18" spans="1:7" x14ac:dyDescent="0.25">
      <c r="A18" s="2"/>
      <c r="B18" s="9"/>
      <c r="C18" s="2"/>
      <c r="D18" s="2"/>
      <c r="E18" s="2"/>
      <c r="F18" s="9"/>
      <c r="G18" s="2"/>
    </row>
    <row r="19" spans="1:7" x14ac:dyDescent="0.25">
      <c r="A19" s="33" t="s">
        <v>13</v>
      </c>
      <c r="B19" s="34"/>
      <c r="C19" s="34"/>
      <c r="D19" s="34"/>
      <c r="E19" s="34"/>
      <c r="F19" s="35"/>
      <c r="G19" s="2"/>
    </row>
    <row r="20" spans="1:7" x14ac:dyDescent="0.25">
      <c r="A20" s="2"/>
      <c r="B20" s="9"/>
      <c r="C20" s="2"/>
      <c r="D20" s="2"/>
      <c r="E20" s="2"/>
      <c r="F20" s="9"/>
      <c r="G20" s="2"/>
    </row>
    <row r="21" spans="1:7" x14ac:dyDescent="0.25">
      <c r="A21" s="2"/>
      <c r="B21" s="3" t="s">
        <v>4</v>
      </c>
      <c r="C21" s="3" t="s">
        <v>24</v>
      </c>
      <c r="D21" s="3" t="s">
        <v>5</v>
      </c>
      <c r="E21" s="18"/>
      <c r="F21" s="19" t="s">
        <v>0</v>
      </c>
      <c r="G21" s="2"/>
    </row>
    <row r="22" spans="1:7" ht="16.5" x14ac:dyDescent="0.25">
      <c r="A22" s="6" t="s">
        <v>10</v>
      </c>
      <c r="B22" s="11">
        <v>3341244.75</v>
      </c>
      <c r="C22" s="7">
        <f>B22/1.15</f>
        <v>2905430.2173913047</v>
      </c>
      <c r="D22" s="27">
        <v>9.2499999999999999E-2</v>
      </c>
      <c r="E22" s="8"/>
      <c r="F22" s="9">
        <f>C22*$D$22</f>
        <v>268752.29510869569</v>
      </c>
      <c r="G22" s="2"/>
    </row>
    <row r="23" spans="1:7" ht="16.5" x14ac:dyDescent="0.25">
      <c r="A23" s="6" t="s">
        <v>11</v>
      </c>
      <c r="B23" s="11">
        <v>2194600</v>
      </c>
      <c r="C23" s="7">
        <f t="shared" ref="C23:C25" si="2">B23/1.15</f>
        <v>1908347.8260869568</v>
      </c>
      <c r="D23" s="27"/>
      <c r="E23" s="8"/>
      <c r="F23" s="9">
        <f>C23*$D$22</f>
        <v>176522.17391304349</v>
      </c>
      <c r="G23" s="2"/>
    </row>
    <row r="24" spans="1:7" ht="16.5" x14ac:dyDescent="0.25">
      <c r="A24" s="6" t="s">
        <v>12</v>
      </c>
      <c r="B24" s="11">
        <v>2239258</v>
      </c>
      <c r="C24" s="7">
        <f t="shared" si="2"/>
        <v>1947180.8695652175</v>
      </c>
      <c r="D24" s="27"/>
      <c r="E24" s="8"/>
      <c r="F24" s="9">
        <f>C24*$D$22</f>
        <v>180114.23043478263</v>
      </c>
      <c r="G24" s="2"/>
    </row>
    <row r="25" spans="1:7" ht="16.5" x14ac:dyDescent="0.25">
      <c r="A25" s="10" t="s">
        <v>29</v>
      </c>
      <c r="B25" s="11">
        <v>1518000</v>
      </c>
      <c r="C25" s="7">
        <f t="shared" si="2"/>
        <v>1320000</v>
      </c>
      <c r="D25" s="27"/>
      <c r="E25" s="8"/>
      <c r="F25" s="9">
        <f>C25*$D$22</f>
        <v>122100</v>
      </c>
      <c r="G25" s="2"/>
    </row>
    <row r="26" spans="1:7" ht="16.5" x14ac:dyDescent="0.25">
      <c r="A26" s="6"/>
      <c r="B26" s="7"/>
      <c r="C26" s="6"/>
      <c r="D26" s="12"/>
      <c r="E26" s="8"/>
      <c r="F26" s="13">
        <f>SUM(F22:F25)</f>
        <v>747488.69945652178</v>
      </c>
      <c r="G26" s="14" t="s">
        <v>18</v>
      </c>
    </row>
    <row r="27" spans="1:7" x14ac:dyDescent="0.25">
      <c r="A27" s="2"/>
      <c r="B27" s="20"/>
      <c r="C27" s="15" t="s">
        <v>25</v>
      </c>
      <c r="D27" s="8"/>
      <c r="E27" s="8" t="s">
        <v>7</v>
      </c>
      <c r="F27" s="9"/>
      <c r="G27" s="2"/>
    </row>
    <row r="28" spans="1:7" ht="16.5" x14ac:dyDescent="0.25">
      <c r="A28" s="6" t="s">
        <v>6</v>
      </c>
      <c r="B28" s="7">
        <v>3000000</v>
      </c>
      <c r="C28" s="7">
        <f>B28/1.15</f>
        <v>2608695.6521739131</v>
      </c>
      <c r="D28" s="16">
        <v>9.2499999999999999E-2</v>
      </c>
      <c r="E28" s="8">
        <v>6</v>
      </c>
      <c r="F28" s="9">
        <f>C28*D28*E28</f>
        <v>1447826.0869565217</v>
      </c>
      <c r="G28" s="2"/>
    </row>
    <row r="29" spans="1:7" ht="33" x14ac:dyDescent="0.25">
      <c r="A29" s="6" t="s">
        <v>22</v>
      </c>
      <c r="B29" s="9"/>
      <c r="C29" s="6"/>
      <c r="D29" s="2"/>
      <c r="E29" s="17">
        <v>0.2</v>
      </c>
      <c r="F29" s="9">
        <f>(F26+F28)*E29</f>
        <v>439062.95728260878</v>
      </c>
      <c r="G29" s="2"/>
    </row>
    <row r="30" spans="1:7" x14ac:dyDescent="0.25">
      <c r="A30" s="2"/>
      <c r="B30" s="9"/>
      <c r="C30" s="2"/>
      <c r="D30" s="2"/>
      <c r="E30" s="2"/>
      <c r="F30" s="13">
        <f>F26+F28+F29</f>
        <v>2634377.7436956526</v>
      </c>
      <c r="G30" s="14" t="s">
        <v>15</v>
      </c>
    </row>
    <row r="31" spans="1:7" x14ac:dyDescent="0.25">
      <c r="A31" s="2"/>
      <c r="B31" s="9"/>
      <c r="C31" s="2"/>
      <c r="D31" s="2"/>
      <c r="E31" s="2"/>
      <c r="F31" s="21"/>
      <c r="G31" s="2"/>
    </row>
    <row r="32" spans="1:7" x14ac:dyDescent="0.25">
      <c r="A32" s="24" t="s">
        <v>14</v>
      </c>
      <c r="B32" s="24"/>
      <c r="C32" s="24"/>
      <c r="D32" s="24"/>
      <c r="E32" s="24"/>
      <c r="F32" s="24"/>
      <c r="G32" s="2"/>
    </row>
    <row r="33" spans="1:7" x14ac:dyDescent="0.25">
      <c r="A33" s="2"/>
      <c r="B33" s="9"/>
      <c r="C33" s="2"/>
      <c r="D33" s="2"/>
      <c r="E33" s="2"/>
      <c r="F33" s="9"/>
      <c r="G33" s="2"/>
    </row>
    <row r="34" spans="1:7" x14ac:dyDescent="0.25">
      <c r="A34" s="2"/>
      <c r="B34" s="22" t="s">
        <v>4</v>
      </c>
      <c r="C34" s="3" t="s">
        <v>24</v>
      </c>
      <c r="D34" s="23" t="s">
        <v>5</v>
      </c>
      <c r="E34" s="18"/>
      <c r="F34" s="19" t="s">
        <v>0</v>
      </c>
      <c r="G34" s="2"/>
    </row>
    <row r="35" spans="1:7" ht="16.5" x14ac:dyDescent="0.25">
      <c r="A35" s="6" t="s">
        <v>21</v>
      </c>
      <c r="B35" s="11">
        <v>928349</v>
      </c>
      <c r="C35" s="7">
        <f>B35/1.15</f>
        <v>807260.00000000012</v>
      </c>
      <c r="D35" s="27">
        <v>0.1085</v>
      </c>
      <c r="E35" s="8"/>
      <c r="F35" s="9">
        <f>C35*$D$35</f>
        <v>87587.71</v>
      </c>
      <c r="G35" s="2"/>
    </row>
    <row r="36" spans="1:7" ht="16.5" x14ac:dyDescent="0.25">
      <c r="A36" s="10" t="s">
        <v>26</v>
      </c>
      <c r="B36" s="11">
        <v>766000</v>
      </c>
      <c r="C36" s="7">
        <f t="shared" ref="C36:C37" si="3">B36/1.15</f>
        <v>666086.95652173914</v>
      </c>
      <c r="D36" s="27"/>
      <c r="E36" s="8"/>
      <c r="F36" s="9">
        <f t="shared" ref="F36:F37" si="4">C36*$D$35</f>
        <v>72270.434782608689</v>
      </c>
      <c r="G36" s="2"/>
    </row>
    <row r="37" spans="1:7" ht="16.5" x14ac:dyDescent="0.25">
      <c r="A37" s="10" t="s">
        <v>27</v>
      </c>
      <c r="B37" s="11">
        <v>961500</v>
      </c>
      <c r="C37" s="7">
        <f t="shared" si="3"/>
        <v>836086.95652173925</v>
      </c>
      <c r="D37" s="27"/>
      <c r="E37" s="8"/>
      <c r="F37" s="9">
        <f t="shared" si="4"/>
        <v>90715.434782608703</v>
      </c>
      <c r="G37" s="2"/>
    </row>
    <row r="38" spans="1:7" ht="16.5" x14ac:dyDescent="0.25">
      <c r="A38" s="6"/>
      <c r="B38" s="7"/>
      <c r="C38" s="6"/>
      <c r="D38" s="12"/>
      <c r="E38" s="8"/>
      <c r="F38" s="13">
        <f>SUM(F35:F37)</f>
        <v>250573.5795652174</v>
      </c>
      <c r="G38" s="14" t="s">
        <v>17</v>
      </c>
    </row>
    <row r="39" spans="1:7" x14ac:dyDescent="0.25">
      <c r="A39" s="2"/>
      <c r="B39" s="7"/>
      <c r="C39" s="15" t="s">
        <v>25</v>
      </c>
      <c r="D39" s="8"/>
      <c r="E39" s="8" t="s">
        <v>7</v>
      </c>
      <c r="F39" s="9"/>
      <c r="G39" s="2"/>
    </row>
    <row r="40" spans="1:7" ht="16.5" x14ac:dyDescent="0.25">
      <c r="A40" s="6" t="s">
        <v>6</v>
      </c>
      <c r="B40" s="7">
        <v>900000</v>
      </c>
      <c r="C40" s="7">
        <f>B40/1.15</f>
        <v>782608.69565217395</v>
      </c>
      <c r="D40" s="16">
        <v>0.1085</v>
      </c>
      <c r="E40" s="8">
        <v>6</v>
      </c>
      <c r="F40" s="9">
        <f>C40*D40*E40</f>
        <v>509478.2608695653</v>
      </c>
      <c r="G40" s="2"/>
    </row>
    <row r="41" spans="1:7" ht="16.5" x14ac:dyDescent="0.25">
      <c r="A41" s="6" t="s">
        <v>23</v>
      </c>
      <c r="B41" s="9"/>
      <c r="C41" s="6"/>
      <c r="D41" s="2"/>
      <c r="E41" s="17">
        <v>0.2</v>
      </c>
      <c r="F41" s="9">
        <f>(F38+F40)*E41</f>
        <v>152010.36808695653</v>
      </c>
      <c r="G41" s="2"/>
    </row>
    <row r="42" spans="1:7" x14ac:dyDescent="0.25">
      <c r="A42" s="2"/>
      <c r="B42" s="9"/>
      <c r="C42" s="2"/>
      <c r="D42" s="2"/>
      <c r="E42" s="2"/>
      <c r="F42" s="13">
        <f>F38+F40+F41</f>
        <v>912062.20852173923</v>
      </c>
      <c r="G42" s="14" t="s">
        <v>16</v>
      </c>
    </row>
    <row r="43" spans="1:7" x14ac:dyDescent="0.25">
      <c r="A43" s="2"/>
      <c r="B43" s="9"/>
      <c r="C43" s="2"/>
      <c r="D43" s="2"/>
      <c r="E43" s="2"/>
      <c r="F43" s="9"/>
      <c r="G43" s="2"/>
    </row>
    <row r="44" spans="1:7" x14ac:dyDescent="0.25">
      <c r="A44" s="24" t="s">
        <v>20</v>
      </c>
      <c r="B44" s="24"/>
      <c r="C44" s="24"/>
      <c r="D44" s="24"/>
      <c r="E44" s="24"/>
      <c r="F44" s="24"/>
      <c r="G44" s="2"/>
    </row>
    <row r="46" spans="1:7" x14ac:dyDescent="0.25">
      <c r="A46" s="25">
        <f>F17+F30+F42</f>
        <v>6198970.0809130445</v>
      </c>
      <c r="B46" s="26"/>
      <c r="C46" s="26"/>
      <c r="D46" s="26"/>
      <c r="E46" s="26"/>
      <c r="F46" s="26"/>
    </row>
  </sheetData>
  <mergeCells count="10">
    <mergeCell ref="A2:F2"/>
    <mergeCell ref="D22:D25"/>
    <mergeCell ref="D35:D37"/>
    <mergeCell ref="A19:F19"/>
    <mergeCell ref="A32:F32"/>
    <mergeCell ref="A44:F44"/>
    <mergeCell ref="A46:F46"/>
    <mergeCell ref="D9:D12"/>
    <mergeCell ref="A6:F6"/>
    <mergeCell ref="A4:F4"/>
  </mergeCells>
  <pageMargins left="0.7" right="0.7" top="0.75" bottom="0.75" header="0.3" footer="0.3"/>
  <pageSetup paperSize="9" scale="6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2022-04-06T09:45:13Z</cp:lastPrinted>
  <dcterms:created xsi:type="dcterms:W3CDTF">2021-12-17T16:01:09Z</dcterms:created>
  <dcterms:modified xsi:type="dcterms:W3CDTF">2022-05-17T10:24:24Z</dcterms:modified>
</cp:coreProperties>
</file>