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5" yWindow="3840" windowWidth="16605" windowHeight="3885"/>
  </bookViews>
  <sheets>
    <sheet name="Presupuesto Azpirotz" sheetId="1" r:id="rId1"/>
    <sheet name="Hoja2" sheetId="2" r:id="rId2"/>
    <sheet name="Hoja3" sheetId="3" r:id="rId3"/>
  </sheets>
  <definedNames>
    <definedName name="_xlnm.Print_Area" localSheetId="0">'Presupuesto Azpirotz'!$A$1:$L$463</definedName>
    <definedName name="_xlnm.Print_Titles" localSheetId="0">'Presupuesto Azpirotz'!$1:$6</definedName>
  </definedNames>
  <calcPr calcId="144525"/>
</workbook>
</file>

<file path=xl/calcChain.xml><?xml version="1.0" encoding="utf-8"?>
<calcChain xmlns="http://schemas.openxmlformats.org/spreadsheetml/2006/main">
  <c r="J113" i="1" l="1"/>
  <c r="J114" i="1" l="1"/>
  <c r="L114" i="1" s="1"/>
  <c r="J250" i="1"/>
  <c r="J255" i="1"/>
  <c r="J256" i="1"/>
  <c r="J393" i="1"/>
  <c r="J392" i="1"/>
  <c r="J257" i="1" l="1"/>
  <c r="L257" i="1" s="1"/>
  <c r="J42" i="1"/>
  <c r="L42" i="1" s="1"/>
  <c r="J10" i="1" l="1"/>
  <c r="J11" i="1"/>
  <c r="J12" i="1"/>
  <c r="J13" i="1"/>
  <c r="J58" i="1" l="1"/>
  <c r="J57" i="1"/>
  <c r="J85" i="1"/>
  <c r="J86" i="1" s="1"/>
  <c r="L86" i="1" s="1"/>
  <c r="J70" i="1"/>
  <c r="J71" i="1" s="1"/>
  <c r="L71" i="1" s="1"/>
  <c r="J66" i="1"/>
  <c r="J67" i="1" s="1"/>
  <c r="L67" i="1" s="1"/>
  <c r="J63" i="1"/>
  <c r="L63" i="1" s="1"/>
  <c r="L46" i="1"/>
  <c r="L359" i="1"/>
  <c r="L354" i="1"/>
  <c r="J53" i="1"/>
  <c r="J52" i="1"/>
  <c r="J51" i="1"/>
  <c r="J50" i="1"/>
  <c r="J49" i="1"/>
  <c r="J92" i="1"/>
  <c r="J93" i="1"/>
  <c r="J94" i="1"/>
  <c r="J20" i="1"/>
  <c r="J22" i="1"/>
  <c r="J25" i="1"/>
  <c r="J59" i="1" l="1"/>
  <c r="L59" i="1" s="1"/>
  <c r="J54" i="1"/>
  <c r="L54" i="1" s="1"/>
  <c r="J453" i="1" l="1"/>
  <c r="J246" i="1"/>
  <c r="J81" i="1"/>
  <c r="J80" i="1"/>
  <c r="J79" i="1"/>
  <c r="J78" i="1"/>
  <c r="J245" i="1" l="1"/>
  <c r="J247" i="1" l="1"/>
  <c r="L247" i="1" s="1"/>
  <c r="J382" i="1"/>
  <c r="J398" i="1"/>
  <c r="J300" i="1"/>
  <c r="J306" i="1"/>
  <c r="J305" i="1"/>
  <c r="J304" i="1"/>
  <c r="J157" i="1"/>
  <c r="J151" i="1"/>
  <c r="J307" i="1" l="1"/>
  <c r="L307" i="1" s="1"/>
  <c r="J457" i="1"/>
  <c r="J458" i="1" s="1"/>
  <c r="I447" i="1" l="1"/>
  <c r="J447" i="1" s="1"/>
  <c r="J448" i="1" s="1"/>
  <c r="L448" i="1" s="1"/>
  <c r="J414" i="1"/>
  <c r="J415" i="1" s="1"/>
  <c r="L415" i="1" s="1"/>
  <c r="J410" i="1"/>
  <c r="J411" i="1" s="1"/>
  <c r="L411" i="1" s="1"/>
  <c r="J406" i="1"/>
  <c r="J407" i="1" s="1"/>
  <c r="L407" i="1" s="1"/>
  <c r="J179" i="1"/>
  <c r="J173" i="1" l="1"/>
  <c r="J328" i="1" l="1"/>
  <c r="I317" i="1" s="1"/>
  <c r="J287" i="1"/>
  <c r="J461" i="1"/>
  <c r="J462" i="1" s="1"/>
  <c r="L462" i="1" s="1"/>
  <c r="J443" i="1"/>
  <c r="J442" i="1"/>
  <c r="J441" i="1"/>
  <c r="J437" i="1"/>
  <c r="J436" i="1"/>
  <c r="J435" i="1"/>
  <c r="J431" i="1"/>
  <c r="J430" i="1"/>
  <c r="J429" i="1"/>
  <c r="J427" i="1"/>
  <c r="J426" i="1"/>
  <c r="J425" i="1"/>
  <c r="J424" i="1"/>
  <c r="J423" i="1"/>
  <c r="J422" i="1"/>
  <c r="J402" i="1"/>
  <c r="J386" i="1"/>
  <c r="J387" i="1" s="1"/>
  <c r="L387" i="1" s="1"/>
  <c r="J397" i="1"/>
  <c r="J399" i="1" s="1"/>
  <c r="J391" i="1"/>
  <c r="J390" i="1"/>
  <c r="J381" i="1"/>
  <c r="J383" i="1" s="1"/>
  <c r="J377" i="1"/>
  <c r="J378" i="1" s="1"/>
  <c r="L378" i="1" s="1"/>
  <c r="J373" i="1"/>
  <c r="J374" i="1" s="1"/>
  <c r="L374" i="1" s="1"/>
  <c r="J369" i="1"/>
  <c r="J370" i="1" s="1"/>
  <c r="L370" i="1" s="1"/>
  <c r="J438" i="1" l="1"/>
  <c r="L438" i="1" s="1"/>
  <c r="J432" i="1"/>
  <c r="L432" i="1" s="1"/>
  <c r="J444" i="1"/>
  <c r="L444" i="1" s="1"/>
  <c r="J394" i="1"/>
  <c r="L394" i="1" s="1"/>
  <c r="J403" i="1"/>
  <c r="L403" i="1" s="1"/>
  <c r="L383" i="1"/>
  <c r="L399" i="1"/>
  <c r="L449" i="1" l="1"/>
  <c r="L418" i="1" s="1"/>
  <c r="J156" i="1"/>
  <c r="J155" i="1"/>
  <c r="J150" i="1"/>
  <c r="J149" i="1"/>
  <c r="J148" i="1"/>
  <c r="J292" i="1"/>
  <c r="J291" i="1"/>
  <c r="J101" i="1"/>
  <c r="J354" i="1"/>
  <c r="L350" i="1"/>
  <c r="K349" i="1"/>
  <c r="K358" i="1"/>
  <c r="J344" i="1"/>
  <c r="J345" i="1" s="1"/>
  <c r="L345" i="1" s="1"/>
  <c r="J333" i="1"/>
  <c r="J336" i="1"/>
  <c r="J335" i="1"/>
  <c r="J334" i="1"/>
  <c r="J210" i="1"/>
  <c r="J196" i="1"/>
  <c r="J194" i="1"/>
  <c r="J192" i="1"/>
  <c r="J209" i="1"/>
  <c r="J208" i="1"/>
  <c r="J207" i="1"/>
  <c r="J206" i="1"/>
  <c r="J216" i="1"/>
  <c r="J215" i="1"/>
  <c r="J214" i="1"/>
  <c r="J205" i="1"/>
  <c r="J204" i="1"/>
  <c r="J203" i="1"/>
  <c r="J202" i="1"/>
  <c r="J312" i="1"/>
  <c r="J311" i="1"/>
  <c r="J310" i="1"/>
  <c r="J324" i="1"/>
  <c r="J316" i="1"/>
  <c r="J317" i="1"/>
  <c r="J318" i="1"/>
  <c r="J319" i="1"/>
  <c r="J320" i="1"/>
  <c r="J327" i="1"/>
  <c r="J326" i="1"/>
  <c r="J325" i="1"/>
  <c r="J299" i="1"/>
  <c r="J298" i="1"/>
  <c r="J297" i="1"/>
  <c r="J296" i="1"/>
  <c r="J275" i="1"/>
  <c r="J274" i="1"/>
  <c r="J273" i="1"/>
  <c r="J271" i="1"/>
  <c r="J269" i="1"/>
  <c r="J265" i="1"/>
  <c r="J264" i="1"/>
  <c r="J267" i="1"/>
  <c r="J26" i="1"/>
  <c r="J24" i="1"/>
  <c r="J23" i="1"/>
  <c r="J21" i="1"/>
  <c r="J19" i="1"/>
  <c r="L360" i="1" l="1"/>
  <c r="L341" i="1" s="1"/>
  <c r="J211" i="1"/>
  <c r="L211" i="1" s="1"/>
  <c r="J221" i="1"/>
  <c r="L221" i="1" s="1"/>
  <c r="J293" i="1"/>
  <c r="L293" i="1" s="1"/>
  <c r="J321" i="1"/>
  <c r="J338" i="1"/>
  <c r="L338" i="1" s="1"/>
  <c r="J313" i="1"/>
  <c r="L313" i="1" s="1"/>
  <c r="J27" i="1"/>
  <c r="J301" i="1"/>
  <c r="L301" i="1" s="1"/>
  <c r="J330" i="1"/>
  <c r="L330" i="1" s="1"/>
  <c r="J152" i="1"/>
  <c r="L152" i="1" s="1"/>
  <c r="J158" i="1"/>
  <c r="L158" i="1" s="1"/>
  <c r="L321" i="1" l="1"/>
  <c r="J184" i="1"/>
  <c r="J183" i="1"/>
  <c r="J178" i="1"/>
  <c r="J177" i="1"/>
  <c r="J172" i="1"/>
  <c r="J171" i="1"/>
  <c r="J180" i="1" l="1"/>
  <c r="L180" i="1" s="1"/>
  <c r="J185" i="1"/>
  <c r="L185" i="1" s="1"/>
  <c r="J174" i="1"/>
  <c r="L174" i="1" s="1"/>
  <c r="J236" i="1"/>
  <c r="J241" i="1"/>
  <c r="J240" i="1"/>
  <c r="J235" i="1"/>
  <c r="J251" i="1"/>
  <c r="J137" i="1"/>
  <c r="L186" i="1" l="1"/>
  <c r="L168" i="1" s="1"/>
  <c r="J237" i="1"/>
  <c r="L237" i="1" s="1"/>
  <c r="J252" i="1"/>
  <c r="L252" i="1" s="1"/>
  <c r="J242" i="1"/>
  <c r="L242" i="1" s="1"/>
  <c r="J231" i="1"/>
  <c r="J230" i="1"/>
  <c r="J229" i="1"/>
  <c r="J225" i="1"/>
  <c r="J224" i="1"/>
  <c r="J197" i="1"/>
  <c r="J195" i="1"/>
  <c r="J193" i="1"/>
  <c r="J191" i="1"/>
  <c r="J199" i="1" l="1"/>
  <c r="J226" i="1"/>
  <c r="L226" i="1" s="1"/>
  <c r="J232" i="1"/>
  <c r="L232" i="1" s="1"/>
  <c r="L199" i="1" l="1"/>
  <c r="L258" i="1" s="1"/>
  <c r="L188" i="1" l="1"/>
  <c r="J164" i="1"/>
  <c r="J163" i="1"/>
  <c r="J162" i="1"/>
  <c r="J161" i="1"/>
  <c r="J104" i="1"/>
  <c r="J165" i="1" l="1"/>
  <c r="L165" i="1" s="1"/>
  <c r="J96" i="1" l="1"/>
  <c r="J143" i="1"/>
  <c r="J144" i="1"/>
  <c r="J142" i="1" l="1"/>
  <c r="J141" i="1"/>
  <c r="J109" i="1"/>
  <c r="J131" i="1"/>
  <c r="J130" i="1"/>
  <c r="J129" i="1"/>
  <c r="J124" i="1"/>
  <c r="J128" i="1"/>
  <c r="J127" i="1"/>
  <c r="J126" i="1"/>
  <c r="J125" i="1"/>
  <c r="J123" i="1"/>
  <c r="J108" i="1"/>
  <c r="J95" i="1"/>
  <c r="J97" i="1" s="1"/>
  <c r="J103" i="1"/>
  <c r="J102" i="1"/>
  <c r="J100" i="1"/>
  <c r="J77" i="1"/>
  <c r="J76" i="1"/>
  <c r="J75" i="1"/>
  <c r="J74" i="1"/>
  <c r="J46" i="1"/>
  <c r="J15" i="1"/>
  <c r="J36" i="1"/>
  <c r="J35" i="1"/>
  <c r="J82" i="1" l="1"/>
  <c r="L82" i="1" s="1"/>
  <c r="J110" i="1"/>
  <c r="L110" i="1" s="1"/>
  <c r="J105" i="1"/>
  <c r="L105" i="1" s="1"/>
  <c r="J145" i="1"/>
  <c r="L145" i="1" s="1"/>
  <c r="J37" i="1"/>
  <c r="L37" i="1" s="1"/>
  <c r="L97" i="1"/>
  <c r="L115" i="1" l="1"/>
  <c r="J31" i="1"/>
  <c r="J30" i="1"/>
  <c r="J14" i="1"/>
  <c r="L89" i="1" l="1"/>
  <c r="L27" i="1"/>
  <c r="J32" i="1"/>
  <c r="L32" i="1" s="1"/>
  <c r="J121" i="1"/>
  <c r="J454" i="1" l="1"/>
  <c r="L454" i="1" s="1"/>
  <c r="J365" i="1"/>
  <c r="J366" i="1" s="1"/>
  <c r="J286" i="1"/>
  <c r="J285" i="1"/>
  <c r="J284" i="1"/>
  <c r="J283" i="1"/>
  <c r="J282" i="1"/>
  <c r="J281" i="1"/>
  <c r="J280" i="1"/>
  <c r="J272" i="1"/>
  <c r="J270" i="1"/>
  <c r="J268" i="1"/>
  <c r="J266" i="1"/>
  <c r="J263" i="1"/>
  <c r="J136" i="1"/>
  <c r="J135" i="1"/>
  <c r="J122" i="1"/>
  <c r="J120" i="1"/>
  <c r="J16" i="1"/>
  <c r="L16" i="1" s="1"/>
  <c r="L87" i="1" s="1"/>
  <c r="L7" i="1" s="1"/>
  <c r="J288" i="1" l="1"/>
  <c r="L288" i="1" s="1"/>
  <c r="J138" i="1"/>
  <c r="L138" i="1" s="1"/>
  <c r="J132" i="1"/>
  <c r="L132" i="1" s="1"/>
  <c r="J277" i="1"/>
  <c r="L277" i="1" s="1"/>
  <c r="L366" i="1"/>
  <c r="L416" i="1" s="1"/>
  <c r="L362" i="1" s="1"/>
  <c r="L339" i="1" l="1"/>
  <c r="L260" i="1" s="1"/>
  <c r="L166" i="1"/>
  <c r="L117" i="1" s="1"/>
  <c r="L458" i="1"/>
  <c r="L463" i="1" s="1"/>
  <c r="L451" i="1" s="1"/>
</calcChain>
</file>

<file path=xl/sharedStrings.xml><?xml version="1.0" encoding="utf-8"?>
<sst xmlns="http://schemas.openxmlformats.org/spreadsheetml/2006/main" count="614" uniqueCount="387">
  <si>
    <t>PINTURAS</t>
  </si>
  <si>
    <t>PINTURA LISA ECOLOGICA INTERIOR CAPAROL INDEKO PLUS SENSITIVE</t>
  </si>
  <si>
    <t>09</t>
  </si>
  <si>
    <t/>
  </si>
  <si>
    <t>Código</t>
  </si>
  <si>
    <t>Resumen</t>
  </si>
  <si>
    <t>Nat</t>
  </si>
  <si>
    <t>Ud</t>
  </si>
  <si>
    <t>CanPres</t>
  </si>
  <si>
    <t>N</t>
  </si>
  <si>
    <t>Parcial</t>
  </si>
  <si>
    <t xml:space="preserve">01           </t>
  </si>
  <si>
    <t>Capítulo</t>
  </si>
  <si>
    <t>APERTURA HUECO MURO MAMPOSTERIA</t>
  </si>
  <si>
    <t>Partida</t>
  </si>
  <si>
    <t>M3</t>
  </si>
  <si>
    <t xml:space="preserve">Demolición de muro de mampostería con medios mecánicos, incluso retirada de escombros a pie de carga. Medido el volumen realmente demolido.
</t>
  </si>
  <si>
    <t>M2</t>
  </si>
  <si>
    <t>M</t>
  </si>
  <si>
    <t>UD</t>
  </si>
  <si>
    <t xml:space="preserve">02           </t>
  </si>
  <si>
    <t>aseo</t>
  </si>
  <si>
    <t>tendedero</t>
  </si>
  <si>
    <t>RECIBIDOS MARCOS INTERIORES Y EXTERIORES</t>
  </si>
  <si>
    <t xml:space="preserve">Recibido de marcos interiores y exteriores, incluso replanteo y nivelación. medida la superficie realmente ejecutada.
</t>
  </si>
  <si>
    <t>P1 viv</t>
  </si>
  <si>
    <t>FORMACION DE CHIMENEA</t>
  </si>
  <si>
    <t>03</t>
  </si>
  <si>
    <t>PUERTA ACABADO ROBLE LISA</t>
  </si>
  <si>
    <t>0509</t>
  </si>
  <si>
    <t>05</t>
  </si>
  <si>
    <t>CERRAJERIA</t>
  </si>
  <si>
    <t>acceso</t>
  </si>
  <si>
    <t>Presupuesto y Mediciones</t>
  </si>
  <si>
    <t xml:space="preserve">MOCHETAS Y CONFORMACION HUECO </t>
  </si>
  <si>
    <t>Retirada de mamposteria huecos existentes</t>
  </si>
  <si>
    <t>Apertura hueco tendedero</t>
  </si>
  <si>
    <t>PICADO DE JUNTAS FÁBRICA DE MAMPOSTERÍA</t>
  </si>
  <si>
    <t>Fachada SE</t>
  </si>
  <si>
    <t>ML</t>
  </si>
  <si>
    <t>Fachada NE</t>
  </si>
  <si>
    <t>Apertura SE</t>
  </si>
  <si>
    <t>Apertura tendedero</t>
  </si>
  <si>
    <t>DINTEL DE VIGUETAS AUTORRESISTENTES DE HORMIGÓN PRETENSADO</t>
  </si>
  <si>
    <t>Fachada interior SE</t>
  </si>
  <si>
    <t>Dintel realizado con vigueta autorresistente de hormigón pretensado T-18 de 1,6 m  de longitud, apoyada sobre capa de mortero de cemento, industrial, M-7,5, de 2 cm de espesor, con revestimiento de ladrillo cerámico en ambas caras; para la formación de dintel en hueco de muro de fábrica.</t>
  </si>
  <si>
    <t>Ampliación hueco SE</t>
  </si>
  <si>
    <t>Puerta acceso</t>
  </si>
  <si>
    <t>Ampliación ventana SE</t>
  </si>
  <si>
    <t>Apertura para Elevación de ventana de sillería SE</t>
  </si>
  <si>
    <t>Apertura para Elevación dintel entrada SE</t>
  </si>
  <si>
    <t>REVESTIMIENTO DE FACHADA CON MORTERO DE CAL HIDRÁULICA NATURAL NHL 3,5 BLANCA</t>
  </si>
  <si>
    <t>Picado de juntas en fábrica de mampostería, levantando el mortero existente y dejando la junta limpia y evacuación de escombros a pie de carga, medida la superficie realmente ejecutada deduciendo huecos mayores de 1 m2.</t>
  </si>
  <si>
    <t>Capa de mortero de revestimiento de cal natural sin aditivos (CAL HIDRÁULICA NATURAL CALIX NHL 3,5 BLANCA ), tipo GP CSIII W0, según UNE-EN 998-1, de color Blanco,  armado y reforzado con malla de fibra de vidrio, antiálcalis, de 30 mm medio de espesor final, aplicado EN DOS O MÁS CAPAS, sobre paramento exterior de mampostería, vertical, maestreado, con acabado fratasado. Incluso junquillos de PVC, para formación de juntas. El precio incluye la protección de los elementos del entorno que puedan verse afectados durante los trabajos y la resolución de encuentro con sillería y puntos singulares. Medida la superficie realmente ejecutada deduciendo huecos mayores de 1 m2.</t>
  </si>
  <si>
    <t>Deducción silleria esquina</t>
  </si>
  <si>
    <t>Deducción puerta</t>
  </si>
  <si>
    <t>Deducción huecos ventana</t>
  </si>
  <si>
    <t>Deducción silleria-ventana</t>
  </si>
  <si>
    <t>tabiqueria separación</t>
  </si>
  <si>
    <t xml:space="preserve">Deducción huecos </t>
  </si>
  <si>
    <t>Pared contraterreno fondo</t>
  </si>
  <si>
    <t>Pared  contraterreno lateral</t>
  </si>
  <si>
    <t>PLACA YESO LAMINADO H1</t>
  </si>
  <si>
    <t xml:space="preserve">Incremento por sustitución de Placa de yeso laminado standar A / UNE-EN 520 - 1200 / 3000 / 15   por contemplada en partida 0301 por placa   de yeso laminado H1 / UNE-EN 520 - 1200 / 3000 / 15, en cuartos humedos 
</t>
  </si>
  <si>
    <t>En tabiqueria de aseos</t>
  </si>
  <si>
    <t xml:space="preserve">03         </t>
  </si>
  <si>
    <t xml:space="preserve">Realización de mochetas para remate de apertura de huecos de fachada  con rasilla de ladrillo hueco de 7 cm. Desarrollo 1,5m
</t>
  </si>
  <si>
    <t>Muro contra terreno</t>
  </si>
  <si>
    <t>Puertas interiores</t>
  </si>
  <si>
    <t>entrada distibuidor</t>
  </si>
  <si>
    <t>sala</t>
  </si>
  <si>
    <t>Puerta entrada vivienda</t>
  </si>
  <si>
    <t>Vivienda</t>
  </si>
  <si>
    <t>Formación de chimenea a base de 1/2 asta de ladrillo caravista recibido con mortero de cemento, incluso rejunteado y limpieza, refuerzos metálicos, formación de bota-aguas y aspirador estático. Construida de acuerdo con CTE-HS.</t>
  </si>
  <si>
    <t>TOTAL DISTRIBUCIÓN INTERIOR</t>
  </si>
  <si>
    <t xml:space="preserve">TABIQUE YESO LAMINADO 15N+70+15N+ I/AISLAM LANA DE ROCA </t>
  </si>
  <si>
    <t xml:space="preserve">TABIQUE YESO LAMINADO 15N+70+90+15N I/AISLAM </t>
  </si>
  <si>
    <t>fachada SE</t>
  </si>
  <si>
    <t>fachada SO</t>
  </si>
  <si>
    <t>fachada NO</t>
  </si>
  <si>
    <t>fachada contraterreno</t>
  </si>
  <si>
    <t xml:space="preserve">Incremento por sustitución de Placa de yeso laminado standar A / UNE-EN 520 - 1200 / 3000 / 12,5 y 15    contemplada en las partidas 0401 y 0402 por placa   de yeso laminado H1 / UNE-EN 520 - 1200 / 3000 / 15, en cuartos humedos 
</t>
  </si>
  <si>
    <t>En trasdosado de aseos</t>
  </si>
  <si>
    <t>En trasdosado de baño</t>
  </si>
  <si>
    <t>En trasdosado tendedero</t>
  </si>
  <si>
    <t>PLACA YESO LAMINADO H1 ( incremento por sustitución placa  N por H1)</t>
  </si>
  <si>
    <t>TOTAL AISLAMIENTO</t>
  </si>
  <si>
    <t xml:space="preserve">TRASDOSADO AUTOPORTANTE 85 (70-15) MW "PLADUR" (2 estándar), de 85 mm de espesor total, , con nivel de calidad del acabado Q2, formado por una estructura simple de perfiles de chapa de acero galvanizado de 70 mm de anchura, a base de montantes M90 (elementos verticales) separados 600 mm entre sí, con disposición normal "N" y canales (elementos horizontales), a la que se atornillan dos placas en total una placa de 15mm;  Incluso banda acustica de espuma de poliuretanto estanca autoadhesiva "PLADUR" encuentros con paramententos horizontales y vericales, paso de instalaciones, tornillería para la fijación de las placas; cinta microperforada de papel con refuerzo metálico "PLADUR" y pasta de secado en polvo JN "PLADUR", cinta microperforada de papel "PLADUR". El precio incluye la resolución de encuentros y puntos singulares, limpieza y medios auxiliares. Medida la superficie realmente ejecutada deduciendo huecos mayores de 1 m. </t>
  </si>
  <si>
    <t xml:space="preserve"> TENDEDERO</t>
  </si>
  <si>
    <t>Aislamiento acústico a ruido aéreo y de impacto bajo suelos de madera y laminados, con complejos multicapa.</t>
  </si>
  <si>
    <t>Suelo vivienda</t>
  </si>
  <si>
    <t>Planta vivienda</t>
  </si>
  <si>
    <t>Techo vivienda (sobre tarima bc)</t>
  </si>
  <si>
    <t>SOLADOS DE MADERA</t>
  </si>
  <si>
    <t>planta vivienda</t>
  </si>
  <si>
    <t>techo vivienda ( sobre tpiso de bajo cubierta)</t>
  </si>
  <si>
    <t>CIERRES INTERIORES TENDEDERO</t>
  </si>
  <si>
    <t>DESMONTAR Y RECOLOCAR LA SILLERÍA DE VENTANA DE LA FACHADA SE</t>
  </si>
  <si>
    <t>baño</t>
  </si>
  <si>
    <t>Descontar puertas</t>
  </si>
  <si>
    <t>estar-comedor-cocina</t>
  </si>
  <si>
    <t>dormitorio 1</t>
  </si>
  <si>
    <t>dormitorio 2</t>
  </si>
  <si>
    <t>dormitorio 3</t>
  </si>
  <si>
    <t>distribuidor</t>
  </si>
  <si>
    <t>descontar puertas</t>
  </si>
  <si>
    <t>descontar puerta</t>
  </si>
  <si>
    <t>descontar pasos</t>
  </si>
  <si>
    <t>m 2 FALSO TECHO CARTON YESO N-13</t>
  </si>
  <si>
    <t>Distribuidor</t>
  </si>
  <si>
    <t>Suministro y montaje de techo pladur continuo formado por una estructura de chapa de acero galvanizada formada por perfiles continuos en forma de U, de 40mm, de acho, separados entre ellos 900mm. y suspendidos del forjado por medio de horquillas especiales y varilla roscada, enratralado con maestras de acero galvanizado de 80mm, cada 400mm, a las cuales se atornilla una Placa tipo N de 13mm de espesor. Parte proporcional de anclajes, tornilleria, pastas y encintado de juntas.</t>
  </si>
  <si>
    <t>Dormitorio 1</t>
  </si>
  <si>
    <t>Dormitorio 2</t>
  </si>
  <si>
    <t>Dormitorio 3</t>
  </si>
  <si>
    <t>Entrada</t>
  </si>
  <si>
    <t>Suministro y colocación de suelo decorativo de alta resistencia al agua tipo BerryAlloc HIdro + o de similar caractéristicas técnicas, formado por :Capa superficial de Papel impregnado con resinas melamínicas y fenólicas, Sustrato Tablero de fibra de alta densidad, HDF resistente a la humedad, tratado con la tecnología hydro+que repele el agua y capa de apoyo de papel impregnado con resina de melamina y sistema clip. Espesor 12mm y formato de lama y acabado a elegir por la DF. Colocado conforme a las recomendaciones y productos Medida la superficie realmente ejecutada.</t>
  </si>
  <si>
    <t>SUELO DECORATIVO LAMINADO RESISTENTE AL AGUA, APTO PARA CUARTOS DE BAÑO.</t>
  </si>
  <si>
    <t>Estar-comedor-cocina</t>
  </si>
  <si>
    <t>TABICAS DE CIERRE VERTICAL 50CM</t>
  </si>
  <si>
    <t>encuentros</t>
  </si>
  <si>
    <t>Ml</t>
  </si>
  <si>
    <t>Sellado estanco de la junta entre la carpintería exterior y el paramento.</t>
  </si>
  <si>
    <t>Sellado estanco de la junta entre la carpintería exterior y el paramento de fábrica, por el interior, con cinta autoadhesiva, Plaster Band In "ROTHOBLAAS", de polipropileno, con adhesivo acrílico sin disolventes y película de separación de papel siliconado, de 10 cm de anchura, apta para revestimiento posterior, con refuerzo en las esquinas mediante solapes o formando pliegues.</t>
  </si>
  <si>
    <t>carpinterías</t>
  </si>
  <si>
    <t>ventana SE</t>
  </si>
  <si>
    <t>puerta</t>
  </si>
  <si>
    <t>ventana SE cocina</t>
  </si>
  <si>
    <t>fachada principal</t>
  </si>
  <si>
    <t>puerta ventana NO</t>
  </si>
  <si>
    <t>ventana NO</t>
  </si>
  <si>
    <t>dinteles de puertas y ventanas</t>
  </si>
  <si>
    <t>Descontar puerta</t>
  </si>
  <si>
    <t>Descontar ventanas</t>
  </si>
  <si>
    <t>Descontar puerta ventana</t>
  </si>
  <si>
    <t>REPISAS INTERIORES DE MADERA EN VENTANAS</t>
  </si>
  <si>
    <t>CARPINTERIA INTERIOR</t>
  </si>
  <si>
    <t>PUERTA DE ACCESO A VIVIENDA FORMADA POR BASTIDOR PINO ENTARIMADO 2 CARAS CON TARIMA ROBLE 15MM I/VENTANA</t>
  </si>
  <si>
    <t>Puerta de acceso.</t>
  </si>
  <si>
    <t xml:space="preserve">Puerta de acceso a vivienda. Dimensión 92,5x 2100,de una hoja construida por bastidor de madera de pino y entarimado en ambas caras con madera e roble de15mm de espesor, aislada en su interior,cerramiento de ventana con vidrio de seguridad de 6mm de espesor, barnizada y cerradura de seguridad marca Tesa, juego de manillas de acero lacado en negro. Modelo a elegir por la dirección. Incluido remares del mismo material con la sillería. .
</t>
  </si>
  <si>
    <t>PUERTA ROBLE ACRISTALADA ABATIBLE+FIJO CRISTAL</t>
  </si>
  <si>
    <t>ud</t>
  </si>
  <si>
    <t>m2</t>
  </si>
  <si>
    <t>P_INT_AC_1</t>
  </si>
  <si>
    <t>P_INT_AC_2</t>
  </si>
  <si>
    <t>TOTAL CARPINTERÍA INTERIOR</t>
  </si>
  <si>
    <t>CARPINTERIA EXTERIOR</t>
  </si>
  <si>
    <t>TOTAL CARPINTERÍA EXTERIOR</t>
  </si>
  <si>
    <t>Zona ejecutada</t>
  </si>
  <si>
    <t>ALFEIZAR PIEDRA CALIZA 3 cm ESPESOR CON GOTERON</t>
  </si>
  <si>
    <t>Puerta -ventana</t>
  </si>
  <si>
    <t xml:space="preserve">Alfeizar de piedra caliza de 3 cm de espesor y 30cm de profundidad, con goterón, i/ ejecución de impermeabilización inferior.Tomadas con mortero de cemento M-5. Medida la longitud realmente ejecutada.
</t>
  </si>
  <si>
    <t>Ventana SE</t>
  </si>
  <si>
    <t>DISTRIBUCIÓN INTERIOR. TABIQUERÍA LIGERA</t>
  </si>
  <si>
    <t>frente cocina</t>
  </si>
  <si>
    <t xml:space="preserve">laterales ventana </t>
  </si>
  <si>
    <t>TRASDOSADO, CON PLACA DE YESO  DE MOCHETAS DE VENTANAS, I/AISLAMIENTO</t>
  </si>
  <si>
    <t xml:space="preserve">Trasdosado de mochetas de ventanas y puertas en encuentro de tasdosado de muros ciegos y  carpinteria de ventana, con una profundidad máxina de 50cm,con placa de yeso laminado de 12,5mm de espesor y aislante de panel Alpharock 225  o similar , de espesor 30 mm, desnsidad 70kg/m3 y lambda = 0,034 W/(mK).  El precio incluye la resolución de encuentros, remates con pasta  y puntos singulares, parte proprcional de perfilería  limpieza y medios auxiliares. 
</t>
  </si>
  <si>
    <t>Formación de tabicas de cierre vertical y en cambios de nivel de encuentro de forjado de madera con falso techo liso una altura máx de 50cm , realizada con placa de pladur N13, incluso p.p de perfilería auxiliar, recibido de
juntas, recorte cajeo solivos y canteado de aristas.</t>
  </si>
  <si>
    <t>FORMACIÓN MOCHETAS PUERTAS PASO</t>
  </si>
  <si>
    <t>Puerta recibidor</t>
  </si>
  <si>
    <t>Laterales pasillo</t>
  </si>
  <si>
    <t>Lateral cocina</t>
  </si>
  <si>
    <t>Puerta estar-habitaciones</t>
  </si>
  <si>
    <t>REFUERZO PUERTA</t>
  </si>
  <si>
    <t>Formación de testero y cierre de tabiques, con tabiquería seca mediante perfiles galvanizados
y placas de cartón yeso, replanteos, nivelados, aplomados, lucidos y rectificado de aristas, protecciones y remates con puertas, terminado y listo para pintar.</t>
  </si>
  <si>
    <t>Puerta entrada cocina</t>
  </si>
  <si>
    <t>Deducción puertas</t>
  </si>
  <si>
    <t>VENTANA SUR ESTE 1</t>
  </si>
  <si>
    <t>VENTANA SUR ESTE 2</t>
  </si>
  <si>
    <t>VENTANA NOROESTE</t>
  </si>
  <si>
    <t xml:space="preserve"> DOBLE ACRISTALAMIENTO BAJA EMISIVIDAD TÉRMICA 6/16/5</t>
  </si>
  <si>
    <t>DOBLE ACRISTALAMIENTO BAJA EMISIVIDAD TÉRMICA Y SEGURIDAD 4+4/16/4+4</t>
  </si>
  <si>
    <t>PUERTA VENTANA NO</t>
  </si>
  <si>
    <t>Doble acristalamiento SGG CLIMALIT PLUS PLANITHERM XN F2 6/16 argón 90%/5 "SAINT GOBAIN", conjunto formado por vidrio exterior PLANITHERM XN de 6 mm, con capa de baja emisividad térmica incorporada en la cara interior, cámara de gas deshidratada con perfil separador de aluminio y doble sellado perimetral, de 16 mm, rellena de gas argón y vidrio interior PLANICLEAR de 5 mm de espesor, para hojas de vidrio de superficie menor de 2 m²; 27 mm de espesor total, fijado sobre carpintería con acuñado mediante calzos de apoyo perimetrales y laterales, sellado en frío con silicona Sikasil WS-305-N "SIKA" compatible con el material soporte, en la cara exterior, y con perfil continuo de neopreno en la cara interior, para hojas de vidrio de superficie menor de 2 m².Transmitancia térmica (valor U), según UNE-EN 673: 1.4 W/(m²K)Factor solar (coeficiente g), según UNE-EN 410: 61%Transmisión luminosa, según UNE-EN 410: 81%Índice de aislamiento a ruido aéreo directo, Rw (dB) y términos de adaptación espectral C y Ctr, según UNE-EN 12758: 33 (-1; -4)</t>
  </si>
  <si>
    <t xml:space="preserve">Pintura lisa ecológica interior caparol indeko plus sensitive, dos manos. Incluso lijado, empllastecido y preparación del soporte. Color a decidir por la Dirección Facultativa. Medida la superficie realmente ejecutada, deduciendo huecos mayores de 1,00 m2.
</t>
  </si>
  <si>
    <t>PARAMENTOS VERTICALES</t>
  </si>
  <si>
    <t>PARAMENTOS HORIZONTALES</t>
  </si>
  <si>
    <t>Techos</t>
  </si>
  <si>
    <t>Tabicas</t>
  </si>
  <si>
    <t>Encuentros</t>
  </si>
  <si>
    <t>ESMALTE BARANDILLA</t>
  </si>
  <si>
    <t>TOTAL PINTURA</t>
  </si>
  <si>
    <t>VIGA</t>
  </si>
  <si>
    <t>PILARES</t>
  </si>
  <si>
    <t>JABALCONES</t>
  </si>
  <si>
    <t xml:space="preserve">M. Lijado y tratamiento laxurado tintado en la madera vista en el interior (sobre madera ya tratada en 2015l)  antes de una mano de fondo y protección fungicida e insecticida (Bondex fondo o similar) y tres de acabado, completamente terminado. 
</t>
  </si>
  <si>
    <t>solvos</t>
  </si>
  <si>
    <t>durmientes</t>
  </si>
  <si>
    <t xml:space="preserve">TRATAMIENTO MANTENIMIENTO EN ESTRUCTURA NUEVA </t>
  </si>
  <si>
    <t>TRATAMIENTO MANTENIMIENTO PORTICO MADERA ANTIGUA</t>
  </si>
  <si>
    <t xml:space="preserve">M. Lijado y tratamiento laxurado incoloro satinado en la madera nueva vista en el interior (sobre madera ya tratada en 2015l). Dos manos de acabado, completamente terminado. 
</t>
  </si>
  <si>
    <t>Tabla</t>
  </si>
  <si>
    <t>Descontar ventana</t>
  </si>
  <si>
    <t>ALICATADO GRES PORCELANICO  60X30 COLOR BLANCO BRILLO</t>
  </si>
  <si>
    <t>SUELO DECORATIVO LAMINADO, LAMA 2410 x 241 x 10,3 + 2 mm y SISTEMA CLIP.</t>
  </si>
  <si>
    <t>Suministro y colocación de suelo decorativo laminado BerryAlloc o de similar caractéristicas y calidad, formado por :Capa superficial Laminado decorativo de alta presión. Papel impregnado con resinas melamínicas y fenólicas, Sustrato Tablero de fibra de alta densidad, HDF WaterResist (resistente a la humedad). Cumple con TSCA Título VI,  Respaldo Spantex: lámina de equilibrio diseñada, fijado al reverso de la tabla. Dimension de lama 2410 x 241 x 10,3 + 2 mm y sistema Clip. Medida la superficie realmente ejecutada.</t>
  </si>
  <si>
    <t>Colocación de RASTREL IMPACT para suelos (listones de 30x50 de madera tratatada,  que llevan adeherido en su base una membrana acústica de caucho celular de 3mm de espesor y alojan  una serie de cauchos anti  vibratorios cada 39 cm que recubren y aíslan las fijaciones que sujetan todo el sistema Impact) Atornillados según especificicación técnica sobre base de madera actual. Incluido tornillo para sujección de rastrel. Totalmente colocado.</t>
  </si>
  <si>
    <t>Enrastrelado con rastreles de madera de pino  tratado , de 40X50 mm y calidad VI fijados mecánicamente al rastrel Impact, con tornillo para rastrel, colocados con distancia a eje  cada 40cm. Incluido lavores y piezas de nivelación y encuentro con puntos sigulares. Totalmente colocado.</t>
  </si>
  <si>
    <t>DESMONTAR Y RECOLOCAR EL DINTEL DE SILLERIA  PUERTA ACCESO</t>
  </si>
  <si>
    <t>TABLERO CONTRACHAPADO MARINO/ FENÓLICO- OKUME 15MM</t>
  </si>
  <si>
    <t>Ventanas fachada principal</t>
  </si>
  <si>
    <t>RODAPIE RECHAPADO NATURAL BARNIZADO SOBRE TABLERO DE MDF 90x12</t>
  </si>
  <si>
    <t xml:space="preserve">Rodapié rechapado natural de roble sobre tablero de MDF, de 90 x12mm de anchura, canto cuadrado,  y barnizado de fábrica. Totamente colocado. Medida realmente ejecutada.
</t>
  </si>
  <si>
    <t>zona cocina</t>
  </si>
  <si>
    <t>Colocación de tablero estructural contrachapado MARINO-FENÓLICO-OKUME, vigente.Garniply Okoumé o similar, de 2500mmx 1220mm de 15 mm de espesor, con bordes canteados,  fijado con clavos, de acero galvanizado de alta adherencia, , sobre rastrel de de madera, colocando el lado más largo perpendicular a la dirección de los rastreles y  con sus lados menores quedando siempre apoyados sobre rastrel. Medida superficie ejecutada.</t>
  </si>
  <si>
    <t>ALBARDILLA-REPISA EN PUERTA VENTANA NO PIEDRA CALIZA 5 CM ESPESOR.CLASE 3.</t>
  </si>
  <si>
    <t xml:space="preserve">Umbral puera de acceso. Picado piedra actual para nivelado de umbra y colocación de losas de piedra caliza falameada de 60x40x3 cm i/ Tomadas con mortero de cemento M-5. Medida la longitud realmente ejecutada. 
</t>
  </si>
  <si>
    <t xml:space="preserve">UD CONTRAVENTANA MADERA (100x110 cm) </t>
  </si>
  <si>
    <t>Ventanas SO</t>
  </si>
  <si>
    <t>Fachada NO</t>
  </si>
  <si>
    <t>Ventanucos</t>
  </si>
  <si>
    <t>VENTANAS SUR OESTE</t>
  </si>
  <si>
    <t xml:space="preserve">M. Aplicación manual de dos manos de lasur al agua a poro abierto, a base de resinas acrílicas en dispersión acuosa, sin diluir, (rendimiento: 0,063 l/m² cada mano); previa aplicación de una mano de fondo acuoso protector, insecticida, fungicida y termicida, transparente e incoloro, (rendimiento: 0,22 l/m²), sobre superficie de carpintería de madera, en exteriores. Incluso lijado. El precio incluye la protección de los elementos del entorno que puedan verse afectados durante los trabajos.
</t>
  </si>
  <si>
    <t>LASUR CARPINTERÍAS EXTERIORES</t>
  </si>
  <si>
    <t>Contravenas</t>
  </si>
  <si>
    <t xml:space="preserve">Alicatado con GRES PASTA ROJA COLOR BRILLO formato 15x15cm de color a elegir por la dirección, de 1ª calidad  (Material 25€/m2 a justificar),  recibido con adhesivo sobre placa de yeso, incluso cortes, p.p. de piezas romas e ingletes, rejuntado y limpieza; construido segun NTE/RPA-4. medida la superficie ejecutada. 
</t>
  </si>
  <si>
    <t>Ventana de aluminio, gama media, con rotura de puente térmico, dos hojas practicables, con apertura hacia el interior, dimensiones 1200x1000 mm, acabado lacado estándar, con el sello QUALICOAT, que garantiza el espesor y la calidad del proceso de lacado, compuesta de hoja de 68 mm y marco de 60 mm, junquillos, galce, juntas de estanqueidad de EPDM, manilla y herrajes, según UNE-EN 14351-1; transmitancia térmica del marco: Uh,m = desde 2,8 W/(m²K); espesor máximo del acristalamiento: 46 mm, con clasificación a la permeabilidad al aire clase 4, según UNE-EN 12207, clasificación a la estanqueidad al agua clase E1650, según UNE-EN 12208, y clasificación a la resistencia a la carga del viento clase C5, según UNE-EN 12210, sin premarco y sin persiana. Incluso patillas de anclaje para la fijación de la carpintería, silicona para sellado perimetral de la junta entre la carpintería exterior y el paramento. El precio no incluye el recibido en obra de la carpintería.</t>
  </si>
  <si>
    <t>Tendedero</t>
  </si>
  <si>
    <t>UD CARPINTERÍA VENTANA  MADERA-ALUMINIO (60X60cm)  APERTURA BATIENTE</t>
  </si>
  <si>
    <t>BARANDILLA EXTERIOR METALICA</t>
  </si>
  <si>
    <t>barandilla NO</t>
  </si>
  <si>
    <t>Ml. Pintura al esmalte satinado de barandilla, Procolor Kilate o similar sobre carpintería metálica, i/ lijado, imprimación,emplastecido y mano de capa intermedia, color negro. Protecciones previas y totalmente terminado.</t>
  </si>
  <si>
    <t>TOTAL CERRAJERIA</t>
  </si>
  <si>
    <t>refuerzo en paso tubos calefacción</t>
  </si>
  <si>
    <t xml:space="preserve">RASTREL IMPACT ECOACUSTIC SISTEM </t>
  </si>
  <si>
    <t xml:space="preserve">Incremento por sustitución de Placa de yeso laminado standar 13mm y    contemplada en las partida anterioe por placa   de yeso laminado H1_15mm, en cuartos humedos 
</t>
  </si>
  <si>
    <t>VENTANAS TENDEDERO</t>
  </si>
  <si>
    <t xml:space="preserve">CARPINTERÍA DE ALUMINIO LACADO (1,20X1,00 cm) </t>
  </si>
  <si>
    <t>TRASDOSADO AUTOPORTANTE DE PLACAS DE YESO LAMINADO 85 (70-15) MW</t>
  </si>
  <si>
    <t>Refuerzo aislamiento térmico, con lana de roca de 40KG/m3, 60MM,  lambda = 0,035 W/(mK)</t>
  </si>
  <si>
    <t>Aislamiento témico y acústico de lana de roca de 70KG/m3 y lambda = 0,034 W/(mK) 50MM entre rastreles.</t>
  </si>
  <si>
    <t>bandas perimetrales</t>
  </si>
  <si>
    <t>TRASDOSADO AUTOPORTANTE DE PLACAS DE YESO LAMINADO  105 (90-45H) MW I/AISLAM  de espesor 100 mm, desnsidad 30kg/m3 y lambda = 0,036 W/(mK).</t>
  </si>
  <si>
    <t xml:space="preserve">Alicatado con gres pasta blanca rectificado, STILLO Ceramica Cala blanco brillo o similar, formato 30x60 cm o equivalente a elegir por la dirección, de 1ª calidad  (Material 23,8€/m2 a justificar), recibido con adhesivo sobre placa de yeso, incluso cortes, p.p. de piezas romas e ingletes, rejuntado y limpieza; construido segun NTE/RPA-4. Medida la superficie ejecutada. 
</t>
  </si>
  <si>
    <t>P_INT_AC_3</t>
  </si>
  <si>
    <t>PUERTA ACABADO ROBLE LISA PARTE ACRISTALADA</t>
  </si>
  <si>
    <t>Suministro e instalación de módulo de puerta ciega de  203x82,5 y marco ,maciza de DM de 40mm de espesor, abatible,en acabado madera de roble natural, veta vertical lisa, barnizada, herrajes cromo provista de manilla de acero inox idable(25€), a elegir por la dirección facultativa, incluido colocación y premarco y rejilla de aluminio 15x15cm.</t>
  </si>
  <si>
    <t xml:space="preserve">Suministro e instalación de módulo de puerta acristalada de 203x82,5 y marco ,con una parte central acristalada, mediante una pieza de vidrio templado transparente incoloro, de 4 mm de espesor, resto macizo de DM de 40mm de espesor, abatible,en acabado madera de roble natural, veta vertical lisa, barnizada, herrajes cromo provista de manilla de acero inox idable(25€), a elegir por la Dirección facultativa incluido colocación y premarco y rejilla de aluminio 15x15cm.
</t>
  </si>
  <si>
    <t>Dimensión HUECO DE LUZ 90x200CM. Una hoja.Carpintería exterior sistema madera-aluminio, de madera de roble y perfil exterior de aluminio extrusionado de 17,5 mm de espesor, fijado al perfil de madera mediante clips desmontables de material plástico para rotura de puente térmico, para puerta abisagrada, de apertura batiente hacia el interior de 900x2000 mm,compuesta de hoja de 85,5x80 mm y marco de 85,5x70 mm , moldura con junquillo integrado, junquillos, tapajuntas de madera maciza de 70x15 mm y vierteaguas en el perfil inferior; con capacidad para recibir un acristalamiento con un espesor mínimo de 17 mm y máximo de 47 mm; coeficiente de transmisión térmica del marco de la sección tipo Uh,m = 1,33 W/(m²K), con clasificación a la permeabilidad al aire clase 4, según UNE-EN 12207, clasificación a la estanqueidad al agua clase 9A, según UNE-EN 12208 y clasificación a la resistencia a la carga del viento clase 5, según UNE-EN 12210; acabado mediante sistema de barnizado translúcido, compuesto de una primera mano de impregnación para la protección preventiva de la madera contra hongos y ataques de insectos xilófagos y posterior aplicación de una capa de terminación de 220 micras, acabado mate satinado, de alta resistencia frente a la acción de los rayos UV y de la intemperie; incluso aplicación de masilla selladora para juntas; herraje perimetral de cierre y seguridad con nivel de seguridad WK1, según UNE-EN 1627, apertura mediante falleba de palanca, manilla en colores estándar y apertura de microventilación; con premarco y sin persiana.Colocada y sellada en obra.</t>
  </si>
  <si>
    <t>Dimensión HUECO DE LUZ 60x60M. Una hoja.Carpintería exterior sistema madera-aluminio, de madera de roble y perfil exterior de aluminio extrusionado de 17,5 mm de espesor, fijado al perfil de madera mediante clips desmontables de material plástico para rotura de puente térmico, para puerta abisagrada, de apertura batiente hacia el interior de 600x600 mm,compuesta de hoja de 85,5x80 mm y marco de 85,5x70 mm , moldura con junquillo integrado, junquillos, tapajuntas de madera maciza de 70x15 mm y vierteaguas en el perfil inferior; con capacidad para recibir un acristalamiento con un espesor mínimo de 17 mm y máximo de 47 mm; coeficiente de transmisión térmica del marco de la sección tipo Uh,m = 1,33 W/(m²K), con clasificación a la permeabilidad al aire clase 4, según UNE-EN 12207, clasificación a la estanqueidad al agua clase 9A, según UNE-EN 12208 y clasificación a la resistencia a la carga del viento clase 5, según UNE-EN 12210; acabado mediante sistema de barnizado translúcido, compuesto de una primera mano de impregnación para la protección preventiva de la madera contra hongos y ataques de insectos xilófagos y posterior aplicación de una capa de terminación de 220 micras, acabado mate satinado, de alta resistencia frente a la acción de los rayos UV y de la intemperie; incluso aplicación de masilla selladora para juntas; herraje perimetral de cierre y seguridad con nivel de seguridad WK1, según UNE-EN 1627, apertura mediante falleba de palanca, manilla en colores estándar y apertura de microventilación; con premarco y sin persiana.Colocada y sellada en obra.</t>
  </si>
  <si>
    <t>fachada SE_V2</t>
  </si>
  <si>
    <t>fachada principal V1</t>
  </si>
  <si>
    <t>fachada NO_PV1</t>
  </si>
  <si>
    <t>fachada SE_V3</t>
  </si>
  <si>
    <t>fachada NO_PV3</t>
  </si>
  <si>
    <t>REJILLA DE VENTILACIÓN DE LAMAS FIJAS DE ACERO ESMALTADO</t>
  </si>
  <si>
    <t xml:space="preserve">LIMPIEZA MECÁNICA DE SILLERIA </t>
  </si>
  <si>
    <t>dormitorio</t>
  </si>
  <si>
    <t>Contraventana interior de madera de roble para barnizar, con dos hojas practicables de panel ciego con cuarterones , de 100x110 cm, colocada en ventana. Accesorios, herrajes de colgar y apertura, tornillería de acero inoxidable, elementos de estanqueidad, accesorios y utillajes de mecanizado homologados. Unidad totalemnte colocada</t>
  </si>
  <si>
    <t>RASEO DE MURO INTERIOR SE CON MORTERO DE CEMENTO</t>
  </si>
  <si>
    <t>M2. Raseo maestreado y fratasado, de 30 mm. de espesor en toda su superficie, con mortero de cemento y arena de río M 10 según UNE-EN 998-2, sobre paramentos verticales con maestras cada metro, i/preparación y humedecido de soporte, limpieza, medios auxiliares con empleo, en su caso, de andamiaje homologado, así como distribución del material en tajos y p.p. de costes indirectos.</t>
  </si>
  <si>
    <t>Barandilla de fachada en forma recta en U desarrollo ( 10+150 +10), de 95 cm de altura, formada por: bastidor compuesto de barandal superior e inferior de pletina de perfil macizo de hierro forjado marcado de 40x8 mm y montantes de cuadradillo de perfil macizo de hierro forjado marcado de 16x16 mm,  con una separación de 150 cm entre sí; entrepaño para relleno de los huecos del bastidor compuesto de barrotes verticales de cuadradillo de perfil macizo de hierro forjado marcado, liso, de 12x12 mm con una separación de 10 cm, fijada mediante anclaje químico con varillas roscadas. Totalmente colocada.</t>
  </si>
  <si>
    <t xml:space="preserve">RASTREL PINO TRATADO 40X50 </t>
  </si>
  <si>
    <t>UMBRAL PUERTA ACCESO PIEDRA CALIZA 3 CM ESPESOR.CLASE 3.</t>
  </si>
  <si>
    <t xml:space="preserve">Albardilla  en borde de 60x30x 5 de espesor y cm, visto a dos caras,  abujadada , con goterón. Losas de piedra caliza abujardada de 60x30x5 cm i/ Tomadas con mortero de cemento M-5. Medida la longitud realmente ejecutada. 
</t>
  </si>
  <si>
    <t>UD CARPINTERÍA DE MADERA-ALUMINIO (85x110 cm). APERTURA OSCILO-BATIENTE</t>
  </si>
  <si>
    <t>UD CARPINTERÍA DE MADERA  ROBLE(100x110 cm). APERTURA BATIENTE</t>
  </si>
  <si>
    <t>Dimensión HUECO DE LUZ 85x110CM. Una hoja.  Carpintería exterior sistema madera-aluminio, de madera de roble y perfil exterior de aluminio extrusionado de 17,5 mm de espesor, fijado al perfil de madera mediante clips desmontables de material plástico para rotura de puente térmico, para puerta abisagrada, de apertura oscilo-batiente hacia el interior de 900x1100 mm,compuesta de hoja de 85,5x80 mm y marco de 85,5x70 mm , moldura con junquillo integrado, junquillos, tapajuntas de madera maciza de 70x15 mm y vierteaguas en el perfil inferior; con capacidad para recibir un acristalamiento con un espesor mínimo de 17 mm y máximo de 47 mm; coeficiente de transmisión térmica del marco de la sección tipo Uh,m = 1,33 W/(m²K), con clasificación a la permeabilidad al aire clase 4, según UNE-EN 12207, clasificación a la estanqueidad al agua clase 9A, según UNE-EN 12208 y clasificación a la resistencia a la carga del viento clase 5, según UNE-EN 12210; acabado mediante sistema de barnizado translúcido, compuesto de una primera mano de impregnación para la protección preventiva de la madera contra hongos y ataques de insectos xilófagos y posterior aplicación de una capa de terminación de 220 micras, acabado mate satinado, de alta resistencia frente a la acción de los rayos UV y de la intemperie; incluso aplicación de masilla selladora para juntas; herraje perimetral de cierre y seguridad con nivel de seguridad WK1, según UNE-EN 1627, apertura mediante falleba de palanca, manilla en colores estándar y apertura de microventilación; con premarco y sin persiana.Colocada y sellada en obra.</t>
  </si>
  <si>
    <t>UD CARPINTERÍA PARA PUERTA- VENTANA  MADERA-ALUMINIO (90x185 cm). APERTURA BATIENTE.</t>
  </si>
  <si>
    <t xml:space="preserve">UD CONTRAVENTANA MADERA (80 x115 cm) </t>
  </si>
  <si>
    <t>Contraventana exterior, de madera de roble para barnizar, con dos hojas machimbradas pegadas apared, de panel ciego con cuarterones , de 85x115 cm, colocada en ventana. Accesorios, herrajes de colgar y apertura, tornillería de acero inoxidable, elementos de estanqueidad, accesorios y utillajes de mecanizado homologados.Unidad totalemnte colocada</t>
  </si>
  <si>
    <t xml:space="preserve">UD CONTRAVENTANA MADERA (90 x185 cm) </t>
  </si>
  <si>
    <t xml:space="preserve">UD CONTRAVENTANA MADERA (50x50 cm) </t>
  </si>
  <si>
    <t>Contraventana interior, de madera de roble para barnizar, con una hoja practicable de panel ciego con cuarterones, de 50x50 cm, colocada en ventana. Accesorios, herrajes de colgar y apertura, tornillería de acero inoxidable, elementos de estanqueidad, accesorios y utillajes de mecanizado homologados</t>
  </si>
  <si>
    <t>Contraventana interior, de madera de roble para barnizar, con dos hojas machimbradas plegadas a pared, de panel ciego con cuarterones, de 90x185 cm, colocada en puerta balconera. Accesorios, herrajes de colgar y apertura, tornillería de acero inoxidable, elementos de estanqueidad, accesorios y utillajes de mecanizado homologados</t>
  </si>
  <si>
    <t xml:space="preserve">Suministro e instalación de cierre interior de carpintería de 1,50cm de ancho x 2,80 de alto, formado por: 1)  Puerta 203x82,5 y marco, maciza de DM de 40mm de espesor, abatible, con una parte central acristalada, mediante una pieza de vidrio templado transparente incoloro, de 4 mm de espesor, colocado con junquillo clavado y en acabado madera de roble natural ( veta lisa) barnizada en taller "2) Parte fija formada por  marcos de roble y cristal ( stadip 4+4) y 3) Panelado por las dos caras en partes laterales y cabezal, en roble natural, barnizado en taller.Segun plano de carpintería, Herrajes cromo y provista de manilla de acero inox idable(25€), a elegir por la Dirección facultativa Segun plano de carpintería, Herrajes cromo y provista de manilla de acero inox idable(25€), a elegir por la Dirección facultativa
</t>
  </si>
  <si>
    <t xml:space="preserve">Suministro e instalación de cierre interior de carpinteria de 2,10m de ancho x 2,80 de alto, formado por: 1)  Puerta 203x82,5 y marco, maciza de DM de 40mm de espesor, abatible, con una parte central con acristalada, mediante una pieza de vidrio templado transparente incoloro, de 4 mm de espesor, colocado con junquillo clavado y en acabado madera de roble natural ( veta lisa) barnizada en taller "2) Partes fija formada por marco de roble y cristal ( stadip 4+4) y 3) Panelado por las dos caras en partes laterales y cabezal, en roble natural, barnizado en taller.Segun plano de carpintería, Herrajes cromo y provista de manilla de acero inox idable(25€), a elegir por la Dirección facultativa
</t>
  </si>
  <si>
    <t xml:space="preserve">04        </t>
  </si>
  <si>
    <t>FACHADAS</t>
  </si>
  <si>
    <t>TRASDOSADOS Y AISLAMIENTOS FORJADOS</t>
  </si>
  <si>
    <t>REVESTIMIENTOS INTERIORES</t>
  </si>
  <si>
    <t>ACTUACIONES Y REVESTIMIENTO EN FACHADAS</t>
  </si>
  <si>
    <t xml:space="preserve">MURO CONTRATERRENO </t>
  </si>
  <si>
    <t xml:space="preserve">Repisas de madera de DMF rechapadas en roble natural  en ventanas, de 22m de espesor y canto de roble de 40x40 cm i/pp de rastreles de apoyo y cortes para ajuste. Profundidad 65cm Totalmente colocado y terminado.    </t>
  </si>
  <si>
    <t>MUROS CONTRATERRENO E INTERIORES</t>
  </si>
  <si>
    <t xml:space="preserve">RECERCO DE SILLAR EN HUECO DE VENTANA </t>
  </si>
  <si>
    <t xml:space="preserve">Recerco en ventana, formado por:  Dintel, jambas y albadilla de piedra caliza de sección rectangular labrada de 15x25 cm , acabado abujardado en las caras vistas, con los cantos matados, recibido con mortero de cemento y cal confeccionado en obra, con 250 kg/m³ de cemento, color gris, dosificación 1:1:7, suministrado en sacos, para formación de hueco en muro de cantería, y rejuntado entre piezas y de las uniones con los muros con mortero de juntas cementoso mejorado, tipo CG2 W A, según UNE-EN 13888, con absorción de agua reducida y resistencia elevada a la abrasión, color Blanco.
</t>
  </si>
  <si>
    <t>Desmontar,recolocar y recibir el dintel de sillería a de la hoja exterior de silleria de la puerta de accesohasta la altura de dintel de la sillería de la hoja interior, recibiendo con mortero de cemento y cal confeccionado en obra, con 250 kg/m³ de cemento, color gris, dosificación 1:1:7, suministrado en sacos, para formación de hueco en muro de cantería, y rejuntado entre piezas y de las uniones con los muros con mortero de juntas cementoso mejorado, tipo CG2 W A, según UNE-EN 13888, con absorción de agua reducida y resistencia elevada a la abrasión, color Blanco.Ud totalmente terminada ( Reirada de mampostería en partida 0101)</t>
  </si>
  <si>
    <t>Desmontar,recolocar y recibir la ventana de sillería de la fachada sureste para elevarla 40cm. Reconstrucción del muro de silleria, reutilizando la mampsoteria retirada en la apertura de huecos, recibida con mortero de cemento y cal confeccionado en obra, con 250 kg/m³ de cemento, color gris, dosificación 1:1:7, suministrado en sacos, para formación de hueco en muro de cantería, y rejuntado entre piezas y de las uniones con los muros con mortero de juntas cementoso mejorado, tipo CG2 W A, según UNE-EN 13888, con absorción de agua reducida y resistencia elevada a la abrasión, color Blanco.Ud totalmente terminada ( Reirada de mampostería en partida 0101)Ud totalmente terminada. ( Reirada de mampostería en partida 0101)</t>
  </si>
  <si>
    <t>Rejilla de ventilación de lamas fijas de acero esmaltado en blanco (color fachada) segun RAL a elegir por la dirección ,con plegadura sencilla en los bordes, dimensión de lama 80mm,  con marco perimetral de pletina de acero del mismo material, pletinas para fijación mediante anclaje químico en obra de fábrica con varillas roscadas y resina, sellado perimetral de juntas por medio de un cordón de silicona neutra, accesorios y remates.</t>
  </si>
  <si>
    <r>
      <t>Limpieza mecánica de fachada de </t>
    </r>
    <r>
      <rPr>
        <b/>
        <sz val="8"/>
        <color rgb="FF000000"/>
        <rFont val="Calibri"/>
        <family val="2"/>
        <scheme val="minor"/>
      </rPr>
      <t>sillería</t>
    </r>
    <r>
      <rPr>
        <sz val="8"/>
        <color rgb="FF000000"/>
        <rFont val="Calibri"/>
        <family val="2"/>
        <scheme val="minor"/>
      </rPr>
      <t> </t>
    </r>
    <r>
      <rPr>
        <b/>
        <sz val="8"/>
        <color rgb="FF000000"/>
        <rFont val="Calibri"/>
        <family val="2"/>
        <scheme val="minor"/>
      </rPr>
      <t>en buen estado de conservación</t>
    </r>
    <r>
      <rPr>
        <sz val="8"/>
        <color rgb="FF000000"/>
        <rFont val="Calibri"/>
        <family val="2"/>
        <scheme val="minor"/>
      </rPr>
      <t>, mediante la aplicación sobre la superficie de lanza de agua a presión, considerando un grado de complejidad </t>
    </r>
    <r>
      <rPr>
        <b/>
        <sz val="8"/>
        <color rgb="FF000000"/>
        <rFont val="Calibri"/>
        <family val="2"/>
        <scheme val="minor"/>
      </rPr>
      <t>bajo</t>
    </r>
    <r>
      <rPr>
        <sz val="8"/>
        <color rgb="FF000000"/>
        <rFont val="Calibri"/>
        <family val="2"/>
        <scheme val="minor"/>
      </rPr>
      <t>.</t>
    </r>
  </si>
  <si>
    <r>
      <t xml:space="preserve">Tabique autoportante sencillo sistema 100 (70-35) MW "PLADUR" (2 estándar), MW "PLADUR" (2 estándar), de 100 mm de espesor total, con nivel de calidad del acabado Q2, formado por una estructura simple de perfiles de chapa de acero galvanizado de 70 mm de anchura, a base de montantes (elementos verticales) separados 400 mm entre sí, con disposición normal "N" y canales (elementos horizontales), a la que se atornillan dos placas en total (una placa tipo estándar en cada cara, de 15 mm de espesor cada placa); aislamiento acústico mediante panel semirrígido de lana de roca </t>
    </r>
    <r>
      <rPr>
        <b/>
        <sz val="8"/>
        <rFont val="Calibri"/>
        <family val="2"/>
        <scheme val="minor"/>
      </rPr>
      <t>ROCKCALM -E- 211 o similar , de espesor 60 mm, desnsidad 40kg/m3 y lambda = 0,035 W/(mK)</t>
    </r>
    <r>
      <rPr>
        <sz val="8"/>
        <rFont val="Calibri"/>
        <family val="2"/>
        <scheme val="minor"/>
      </rPr>
      <t xml:space="preserve">, según UNE-EN 13162, en el alma. Incluso banda acustica de espuma de poliuretanto estanca autoadhesiva "PLADUR" encuentros con paramententos horizontales y vericales, paso de instalaciones, tornillería para la fijación de las placas; cinta microperforada de papel con refuerzo metálico "PLADUR" y pasta de secado en polvo JN "PLADUR", cinta microperforada de papel "PLADUR". El precio incluye la resolución de encuentros y puntos singulares, dibujo dentadado en encuentro superior con estructura de madera, limpieza y medios auxiliares. Medida la superficie realmente ejecutada deduciendo huecos mayores de 1 m.
</t>
    </r>
  </si>
  <si>
    <r>
      <t>Tabique especial sistema 240/400 (70+e+90) 2LM "PLADUR" (4 estándar), de 220 mm de espesor total, con nivel de calidad del acabado Q2, formado por una estructura doble sin arriostrar de perfiles de chapa de acero galvanizado de 70 + 90 mm de anchura, a base de montantes (elementos verticales) separados 400 mm entre sí, con disposición normal "N" y canales (elementos horizontales), a la que se atornillan una placa de 15mm en una cara y dos placas de 12,5mm en la otra; aislamiento formado por panel semirrígido de lana de roca,</t>
    </r>
    <r>
      <rPr>
        <b/>
        <sz val="8"/>
        <rFont val="Calibri"/>
        <family val="2"/>
        <scheme val="minor"/>
      </rPr>
      <t xml:space="preserve"> ROCKCALM -E- 211 o similar , de espesor 60 mm,</t>
    </r>
    <r>
      <rPr>
        <sz val="8"/>
        <rFont val="Calibri"/>
        <family val="2"/>
        <scheme val="minor"/>
      </rPr>
      <t xml:space="preserve"> desnsidad 40kg/m3 y pane</t>
    </r>
    <r>
      <rPr>
        <b/>
        <sz val="8"/>
        <rFont val="Calibri"/>
        <family val="2"/>
        <scheme val="minor"/>
      </rPr>
      <t>l CONFORTPAN 208 ROXUL  o similar , de espesor 100 mm, desnsidad 30kg/m3,</t>
    </r>
    <r>
      <rPr>
        <sz val="8"/>
        <rFont val="Calibri"/>
        <family val="2"/>
        <scheme val="minor"/>
      </rPr>
      <t xml:space="preserve">  y lambda = 0,036 W/(mK, según UNE-EN 13162, en el alma. Incluso banda estanca autoadhesiva "PLADUR"; tornillería para la fijación de las placas; cinta microperforada de papel con refuerzo metálico "PLADUR" y pasta de secado en polvo JN "PLADUR", cinta microperforada de papel "PLADUR". El precio incluye la resolución de encuentros y puntos singulares.dibujo dentadado en encuentro superior con estructura de madera, limpieza y medios auxiliares. Medida la superficie realmente ejecutada deduciendo huecos mayores de 1 m.</t>
    </r>
  </si>
  <si>
    <r>
      <t xml:space="preserve"> TRASDOSADO AUTOPORTANTE, sistema 105 (90-45H) MW "PLADUR", de 115 mm de espesor, con nivel de calidad del acabado Q2, formado por</t>
    </r>
    <r>
      <rPr>
        <b/>
        <sz val="8"/>
        <rFont val="Calibri"/>
        <family val="2"/>
        <scheme val="minor"/>
      </rPr>
      <t xml:space="preserve"> placa de yeso laminado tipo estándar de 15 mm de espesor</t>
    </r>
    <r>
      <rPr>
        <sz val="8"/>
        <rFont val="Calibri"/>
        <family val="2"/>
        <scheme val="minor"/>
      </rPr>
      <t xml:space="preserve">, atornillada directamente a una estructura autoportante de acero galvanizado formada por canales horizontales, sólidamente fijados al suelo y al techo y montantes verticales de 90 mm y 0,6 mm de espesor </t>
    </r>
    <r>
      <rPr>
        <b/>
        <sz val="8"/>
        <rFont val="Calibri"/>
        <family val="2"/>
        <scheme val="minor"/>
      </rPr>
      <t>con una modulación de 600 mm y con disposición reforzada "H"</t>
    </r>
    <r>
      <rPr>
        <sz val="8"/>
        <rFont val="Calibri"/>
        <family val="2"/>
        <scheme val="minor"/>
      </rPr>
      <t xml:space="preserve">, montados sobre canales junto al paramento vertical creando una cámara de aire de 10 mm de espesor mínimo. </t>
    </r>
    <r>
      <rPr>
        <b/>
        <sz val="8"/>
        <rFont val="Calibri"/>
        <family val="2"/>
        <scheme val="minor"/>
      </rPr>
      <t>Aislamiento temico y acústico mediante panel semirrígido de lana de roca,panel CONFORTPAN 208 ROXUL  o similar , de espesor 100 mm, desnsidad 30kg/m3 y lambda = 0,036 W/(mK</t>
    </r>
    <r>
      <rPr>
        <sz val="8"/>
        <rFont val="Calibri"/>
        <family val="2"/>
        <scheme val="minor"/>
      </rPr>
      <t xml:space="preserve">), según UNE-EN 13162, en el alma. Incluso banda estanca autoadhesiva "PLADUR"; fijaciones para el anclaje de canales y montantes metálicos; tornillería para la fijación de las placas; cinta microperforada de papel con refuerzo metálico "PLADUR" y pasta de secado en polvo JN "PLADUR", cinta microperforada de papel "PLADUR". El precio incluye la resolución de encuentros  y puntos singulares, limpieza y medios auxiliares. Medida la superficie realmente ejecutada deduciendo huecos mayores de 1 m.
</t>
    </r>
  </si>
  <si>
    <r>
      <t xml:space="preserve">Aislamiento temico y acústico mediante panel semirrígido de lana de roca,panel </t>
    </r>
    <r>
      <rPr>
        <b/>
        <sz val="8"/>
        <color rgb="FF000000"/>
        <rFont val="Calibri"/>
        <family val="2"/>
        <scheme val="minor"/>
      </rPr>
      <t>Alpharock 225  o similar , de espesor 30 mm, desnsidad 70kg/m3 y lambda = 0,034 W/(mK)</t>
    </r>
    <r>
      <rPr>
        <sz val="8"/>
        <color rgb="FF000000"/>
        <rFont val="Calibri"/>
        <family val="2"/>
        <scheme val="minor"/>
      </rPr>
      <t>, colocado  entre rastreles  sobre soporte de tarima de madera actual.</t>
    </r>
  </si>
  <si>
    <r>
      <t xml:space="preserve">Aislamiento temico y acústico mediante panel semirrígido de lana de roca,panel </t>
    </r>
    <r>
      <rPr>
        <b/>
        <sz val="8"/>
        <color rgb="FF000000"/>
        <rFont val="Calibri"/>
        <family val="2"/>
        <scheme val="minor"/>
      </rPr>
      <t>Alpharock 225  o similar , de espesor 60 mm, desnsidad 70kg/m3 y lambda = 0,034 W/(mK)</t>
    </r>
    <r>
      <rPr>
        <sz val="8"/>
        <color rgb="FF000000"/>
        <rFont val="Calibri"/>
        <family val="2"/>
        <scheme val="minor"/>
      </rPr>
      <t>, colocado  entre rastreles sobre soporte de tarima de madera actual.</t>
    </r>
  </si>
  <si>
    <r>
      <t xml:space="preserve">Suplemento de aislamiento térmico en suelo y techo mediante panel semirrígido de lana de roca,  </t>
    </r>
    <r>
      <rPr>
        <b/>
        <sz val="8"/>
        <color rgb="FF000000"/>
        <rFont val="Calibri"/>
        <family val="2"/>
        <scheme val="minor"/>
      </rPr>
      <t>ROCKCALM -E- 211 o similar , de espesor 60 mm, desnsidad 40kg/m3 y lambda = 0,035 W/(mK</t>
    </r>
    <r>
      <rPr>
        <sz val="8"/>
        <color rgb="FF000000"/>
        <rFont val="Calibri"/>
        <family val="2"/>
        <scheme val="minor"/>
      </rPr>
      <t>)</t>
    </r>
  </si>
  <si>
    <r>
      <t xml:space="preserve">Dimensión HUECO DE </t>
    </r>
    <r>
      <rPr>
        <b/>
        <sz val="8"/>
        <rFont val="Calibri"/>
        <family val="2"/>
        <scheme val="minor"/>
      </rPr>
      <t xml:space="preserve">LUZ 100x110CM. </t>
    </r>
    <r>
      <rPr>
        <sz val="8"/>
        <rFont val="Calibri"/>
        <family val="2"/>
        <scheme val="minor"/>
      </rPr>
      <t xml:space="preserve">Dos hojas y particiones horizonales.
Ventana de madera de roble, apertura batiente, 1000x1100 mm, compuesta de hoja de 68x80 mm y marco de 68x70 mm, moldura recta, junquillos y tapajuntas de madera maciza, vierteaguas en perfil interior, acabado lasurado monocolor, mediante la aplicación de tres capas de lasur, de 150 micras de espesor cada una, para la protección preventiva de la madera contra hongos y ataques de insectos xilófagos y de alta resistencia frente a la acción de los rayos UV y de la intemperie, con capacidad para recibir un acristalamiento con un espesor mínimo de 24 mm y máximo de 32 mm; coeficiente de transmisión térmica del marco de la sección tipo Uh,m = 1,3 W/(m²K), con clasificación a la permeabilidad al aire clase 4, según UNE-EN 12207, clasificación a la estanqueidad al agua clase 9A, según UNE-EN 12208 y clasificación a la resistencia a la carga del viento clase C5, según UNE-EN 12210; herraje perimetral de cierre y seguridad, apertura mediante falleba de palanca y manilla Hoppe con sistema Secustik® en colores estándar, con tornillos de acero para la fijación de la carpintería, Según UNE-EN 14351-1
</t>
    </r>
  </si>
  <si>
    <t xml:space="preserve">01.01         </t>
  </si>
  <si>
    <t xml:space="preserve">01.02         </t>
  </si>
  <si>
    <t>01.03</t>
  </si>
  <si>
    <t>01.04</t>
  </si>
  <si>
    <t>01.05</t>
  </si>
  <si>
    <t>01.06</t>
  </si>
  <si>
    <t>01.07</t>
  </si>
  <si>
    <t>L</t>
  </si>
  <si>
    <t>A</t>
  </si>
  <si>
    <t>H</t>
  </si>
  <si>
    <t>PrPres</t>
  </si>
  <si>
    <t>01.08</t>
  </si>
  <si>
    <t>01.09</t>
  </si>
  <si>
    <t>01.10</t>
  </si>
  <si>
    <t>01</t>
  </si>
  <si>
    <t xml:space="preserve">02.01         </t>
  </si>
  <si>
    <t xml:space="preserve">02.02         </t>
  </si>
  <si>
    <t xml:space="preserve">02.03         </t>
  </si>
  <si>
    <t>02</t>
  </si>
  <si>
    <t xml:space="preserve">03.02         </t>
  </si>
  <si>
    <t xml:space="preserve">03.03         </t>
  </si>
  <si>
    <t xml:space="preserve">03.04         </t>
  </si>
  <si>
    <t>04.01</t>
  </si>
  <si>
    <t xml:space="preserve">05       </t>
  </si>
  <si>
    <t>05.01</t>
  </si>
  <si>
    <t>04.02</t>
  </si>
  <si>
    <t>04.03</t>
  </si>
  <si>
    <t>04</t>
  </si>
  <si>
    <t>05.02</t>
  </si>
  <si>
    <t>05.03</t>
  </si>
  <si>
    <t>05.04</t>
  </si>
  <si>
    <t>05.05</t>
  </si>
  <si>
    <t>05.06</t>
  </si>
  <si>
    <t>05.07</t>
  </si>
  <si>
    <t>05.08</t>
  </si>
  <si>
    <t xml:space="preserve">06      </t>
  </si>
  <si>
    <t xml:space="preserve">06.01         </t>
  </si>
  <si>
    <t xml:space="preserve">06.02         </t>
  </si>
  <si>
    <t xml:space="preserve">06.03         </t>
  </si>
  <si>
    <t xml:space="preserve">06.04         </t>
  </si>
  <si>
    <t xml:space="preserve">06.05         </t>
  </si>
  <si>
    <t xml:space="preserve">06.06         </t>
  </si>
  <si>
    <t xml:space="preserve">06.07         </t>
  </si>
  <si>
    <t xml:space="preserve">06.08         </t>
  </si>
  <si>
    <t>08</t>
  </si>
  <si>
    <t xml:space="preserve">07      </t>
  </si>
  <si>
    <t xml:space="preserve">07.01         </t>
  </si>
  <si>
    <t>07</t>
  </si>
  <si>
    <t>06</t>
  </si>
  <si>
    <t>TOTAL REVESTIMIENTOS INTERIORES</t>
  </si>
  <si>
    <t xml:space="preserve">07.02         </t>
  </si>
  <si>
    <t xml:space="preserve">07.03         </t>
  </si>
  <si>
    <t xml:space="preserve">07.04         </t>
  </si>
  <si>
    <t xml:space="preserve">08       </t>
  </si>
  <si>
    <t xml:space="preserve">08.01        </t>
  </si>
  <si>
    <t xml:space="preserve">08.02        </t>
  </si>
  <si>
    <t xml:space="preserve">08.03        </t>
  </si>
  <si>
    <t xml:space="preserve">08.04        </t>
  </si>
  <si>
    <t xml:space="preserve">08.06        </t>
  </si>
  <si>
    <t>Doble acristalamiento SGG CLIMALIT PLUS PLANITHERM XN F2 44.2/16 argón 90%/44.2 "SAINT GOBAIN", conjunto formado por vidrio exterior STADIP de 4+4 mm, compuesto por dos lunas de vidrio laminar de 4 mm unidas mediante una lámina incolora de butiral de polivinilo, con capa de baja emisividad térmica incorporada en la cara interior, cámara de gas deshidratada con perfil separador de aluminio y doble sellado perimetral, de 16 mm, rellena de gas argón y vidrio interior STADIP PROTECT de 4+4 mm, compuesto por dos lunas de vidrio laminar de 4 mm unidas mediante dos láminas incoloras de butiral de polivinilo, para hojas de vidrio de superficie menor de 2 m²; 24 mm de espesor total, fijado sobre carpintería con acuñado mediante calzos de apoyo perimetrales y laterales, sellado en frío con silicona Sikasil WS-305-N "SIKA" compatible con el material soporte, en la cara exterior, y con perfil continuo de neopreno en la cara interior, para hojas de vidrio de superficie menor de 2 m².Transmitancia térmica (valor U), según UNE-EN 673: 1.1 W/(m²K);Factor solar (coeficiente g), según UNE-EN 410: 57%Transmisión luminosa, según UNE-EN 410: 79%Índice de aislamiento a ruido aéreo directo, Rw (dB) y términos de adaptación espectral C y Ctr, según UNE-EN 12758: 35   (-2; -6)</t>
  </si>
  <si>
    <t xml:space="preserve">09           </t>
  </si>
  <si>
    <t xml:space="preserve">09.01         </t>
  </si>
  <si>
    <t xml:space="preserve">10         </t>
  </si>
  <si>
    <t xml:space="preserve">10.01        </t>
  </si>
  <si>
    <t xml:space="preserve">10.02        </t>
  </si>
  <si>
    <t xml:space="preserve">10.03        </t>
  </si>
  <si>
    <t>08.05</t>
  </si>
  <si>
    <t xml:space="preserve">08.07        </t>
  </si>
  <si>
    <t xml:space="preserve">08.08        </t>
  </si>
  <si>
    <t xml:space="preserve">08.09       </t>
  </si>
  <si>
    <t xml:space="preserve">08.10       </t>
  </si>
  <si>
    <t xml:space="preserve">08.11        </t>
  </si>
  <si>
    <t xml:space="preserve">08.12        </t>
  </si>
  <si>
    <t>10</t>
  </si>
  <si>
    <t>ALICATADO GRES PASTA ROJA 15X15 CM COLOR BRILLO</t>
  </si>
  <si>
    <t>forjado vivienda</t>
  </si>
  <si>
    <t>Barrera de protección frente al radón sobre solera en contacto con el terreno con nivel de referencia de exposición al radón 300 Bq/m³, con complejo multicapa, de 4 mm de espesor, 0,3 kg/m² de masa superficial, formado por dos láminas de espuma de polietileno reticulado y dos láminas de aluminio, y coeficiente de difusión frente al gas radón 10x10-12 m²/s, no adherida. Colocación en obra: con solapes en la cara superior de la solera ventilada. Exhalación de radón prevista a través de la barrera de protección: 0,56 Bq/m²·h. Incluso cinta adhesiva de doble cara, para el sellado de solapes.</t>
  </si>
  <si>
    <t>Barrera de protección frente al radón sobre forjado planta primera con complejos multicapa.</t>
  </si>
  <si>
    <t>PLACA YESO LAM H1 ( incremento por sustitución placa  N por H1)</t>
  </si>
  <si>
    <t>Aislamiento témico y acústico de lana de roca de 70KG/m3 y lambda = 0,034 W/(mK) 30MM entre rastreles.</t>
  </si>
  <si>
    <t>05.09</t>
  </si>
  <si>
    <t>Refuerzo de tabique seco donde fijar puerta PI-C, mediante el suministro y colocación de chapas
galvanizadas de 1 mm de espesor, de 20 cm. de ancho y en la altura del tabique.nivelados, aplomados, lucidos y rectificado de aristas, terminado y listo para pintar.</t>
  </si>
  <si>
    <t>01.11</t>
  </si>
  <si>
    <t xml:space="preserve">02.04      </t>
  </si>
  <si>
    <t xml:space="preserve">03.06       </t>
  </si>
  <si>
    <t xml:space="preserve">06.09         </t>
  </si>
  <si>
    <t xml:space="preserve">09.02         </t>
  </si>
  <si>
    <t xml:space="preserve">09.03         </t>
  </si>
  <si>
    <t xml:space="preserve">09.04         </t>
  </si>
  <si>
    <t>01.12</t>
  </si>
  <si>
    <t xml:space="preserve">01.13        </t>
  </si>
  <si>
    <t xml:space="preserve">03.05   </t>
  </si>
  <si>
    <t xml:space="preserve">03.06         </t>
  </si>
  <si>
    <t>05.10</t>
  </si>
  <si>
    <t>Sistema de ventilación cámara de aire en muro contarterreno,  de PVC con diferentes secciónes</t>
  </si>
  <si>
    <t>Ud. Red ventilación  de cámara de aire a fachada, conforme a especificaciónes CTE-HS6 de protección contra el radón. Formada por 10 conductos de PVC  (30ml en total), de 50 mm de diámetro y 3 mm de espesor, junta pegada y dos conductos PVC  (4 ml), de 100 mm de diámetro y 3 mm de espesor, incluido piezas especiales de empalme, sujección y  salidas a fachada, protegidas con rejillas. La unidad totalmente terminada.</t>
  </si>
  <si>
    <t>MORTERO ESPECIAL PARA IMPERMEABILIZACIÓN DE MUROS DESDE EL INTERIOR Y SELLADO DE SUPERFICIE.</t>
  </si>
  <si>
    <t>Aplicación de dos capas de mortero impermeabilizante monocomponente a base de cemento y resinas sinteticas Sika MonoTop®-107 Seal o de caracteristicas técnicas simlares, aplicado siguiendo las especifcaciones del producto.</t>
  </si>
  <si>
    <t>Aislamiento acústico a ruido aéreo y de impacto bajo suelos de madera y laminados, realizado con complejos multicapa, formados por una lámina de polietileno y una lámina viscoelástica de alta densidad, dispuestos a testa y desolidarización perimetral realizada con el mismo material aislante, preparado para recibir directamente el suelo de madera o laminado. Incluso cinta autoadhesiva de espuma de polietileno reticulado, para sellado de juntas. Totamente colocado. Medida realmente ejecutada.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</si>
</sst>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4" x14ac:knownFonts="1">
    <font>
      <sz val="10"/>
      <name val="Arial"/>
    </font>
    <font>
      <b/>
      <sz val="10"/>
      <name val="Arial"/>
      <family val="2"/>
    </font>
    <font>
      <sz val="8"/>
      <name val="Arial"/>
      <family val="2"/>
    </font>
    <font>
      <sz val="10"/>
      <name val="Arial"/>
      <family val="2"/>
    </font>
    <font>
      <sz val="8"/>
      <name val="Calibri"/>
      <family val="2"/>
      <scheme val="minor"/>
    </font>
    <font>
      <b/>
      <sz val="10"/>
      <name val="Calibri"/>
      <family val="2"/>
      <scheme val="minor"/>
    </font>
    <font>
      <sz val="10"/>
      <name val="Calibri"/>
      <family val="2"/>
      <scheme val="minor"/>
    </font>
    <font>
      <b/>
      <sz val="14"/>
      <name val="Calibri"/>
      <family val="2"/>
      <scheme val="minor"/>
    </font>
    <font>
      <sz val="14"/>
      <name val="Calibri"/>
      <family val="2"/>
      <scheme val="minor"/>
    </font>
    <font>
      <b/>
      <i/>
      <sz val="10"/>
      <name val="Calibri"/>
      <family val="2"/>
      <scheme val="minor"/>
    </font>
    <font>
      <i/>
      <sz val="10"/>
      <name val="Calibri"/>
      <family val="2"/>
      <scheme val="minor"/>
    </font>
    <font>
      <b/>
      <sz val="8"/>
      <name val="Calibri"/>
      <family val="2"/>
      <scheme val="minor"/>
    </font>
    <font>
      <b/>
      <sz val="8"/>
      <color rgb="FF000000"/>
      <name val="Calibri"/>
      <family val="2"/>
      <scheme val="minor"/>
    </font>
    <font>
      <sz val="8"/>
      <color rgb="FF000000"/>
      <name val="Calibri"/>
      <family val="2"/>
      <scheme val="minor"/>
    </font>
  </fonts>
  <fills count="6">
    <fill>
      <patternFill patternType="none"/>
    </fill>
    <fill>
      <patternFill patternType="gray125"/>
    </fill>
    <fill>
      <patternFill patternType="solid">
        <fgColor theme="4" tint="0.39997558519241921"/>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rgb="FFFFFFCC"/>
        <bgColor indexed="64"/>
      </patternFill>
    </fill>
  </fills>
  <borders count="3">
    <border>
      <left/>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84">
    <xf numFmtId="0" fontId="0" fillId="0" borderId="0" xfId="0"/>
    <xf numFmtId="0" fontId="1" fillId="0" borderId="0" xfId="0" applyFont="1"/>
    <xf numFmtId="0" fontId="0" fillId="0" borderId="0" xfId="0" applyFill="1"/>
    <xf numFmtId="0" fontId="0" fillId="2" borderId="0" xfId="0" applyFill="1"/>
    <xf numFmtId="0" fontId="1" fillId="0" borderId="0" xfId="0" applyFont="1" applyFill="1"/>
    <xf numFmtId="0" fontId="1" fillId="0" borderId="0" xfId="0" applyFont="1" applyAlignment="1"/>
    <xf numFmtId="0" fontId="1" fillId="3" borderId="0" xfId="0" applyFont="1" applyFill="1"/>
    <xf numFmtId="0" fontId="3" fillId="0" borderId="0" xfId="0" applyFont="1" applyFill="1"/>
    <xf numFmtId="0" fontId="3" fillId="0" borderId="0" xfId="0" applyFont="1"/>
    <xf numFmtId="0" fontId="0" fillId="0" borderId="0" xfId="0" applyAlignment="1">
      <alignment horizontal="left" wrapText="1"/>
    </xf>
    <xf numFmtId="49" fontId="5" fillId="0" borderId="0" xfId="0" applyNumberFormat="1" applyFont="1"/>
    <xf numFmtId="0" fontId="5" fillId="0" borderId="0" xfId="0" applyFont="1"/>
    <xf numFmtId="0" fontId="6" fillId="0" borderId="0" xfId="0" applyFont="1"/>
    <xf numFmtId="49" fontId="7" fillId="0" borderId="0" xfId="0" applyNumberFormat="1" applyFont="1" applyAlignment="1">
      <alignment vertical="top"/>
    </xf>
    <xf numFmtId="0" fontId="7" fillId="0" borderId="0" xfId="0" applyFont="1" applyAlignment="1">
      <alignment vertical="top"/>
    </xf>
    <xf numFmtId="0" fontId="8" fillId="0" borderId="0" xfId="0" applyFont="1" applyAlignment="1">
      <alignment vertical="top"/>
    </xf>
    <xf numFmtId="49" fontId="9" fillId="0" borderId="0" xfId="0" applyNumberFormat="1" applyFont="1" applyAlignment="1">
      <alignment vertical="top"/>
    </xf>
    <xf numFmtId="49" fontId="9" fillId="0" borderId="0" xfId="0" applyNumberFormat="1" applyFont="1" applyAlignment="1">
      <alignment horizontal="right" vertical="top"/>
    </xf>
    <xf numFmtId="49" fontId="10" fillId="0" borderId="0" xfId="0" applyNumberFormat="1" applyFont="1" applyAlignment="1">
      <alignment horizontal="right" vertical="top"/>
    </xf>
    <xf numFmtId="49" fontId="11" fillId="2" borderId="0" xfId="0" applyNumberFormat="1" applyFont="1" applyFill="1" applyAlignment="1">
      <alignment vertical="top"/>
    </xf>
    <xf numFmtId="0" fontId="11" fillId="2" borderId="0" xfId="0" applyFont="1" applyFill="1" applyAlignment="1">
      <alignment vertical="top"/>
    </xf>
    <xf numFmtId="49" fontId="11" fillId="0" borderId="0" xfId="0" applyNumberFormat="1" applyFont="1" applyAlignment="1">
      <alignment vertical="top"/>
    </xf>
    <xf numFmtId="0" fontId="11" fillId="0" borderId="0" xfId="0" applyFont="1" applyAlignment="1">
      <alignment vertical="top"/>
    </xf>
    <xf numFmtId="4" fontId="4" fillId="0" borderId="0" xfId="0" applyNumberFormat="1" applyFont="1" applyFill="1" applyAlignment="1">
      <alignment vertical="top"/>
    </xf>
    <xf numFmtId="4" fontId="11" fillId="0" borderId="0" xfId="0" applyNumberFormat="1" applyFont="1" applyFill="1" applyAlignment="1">
      <alignment vertical="top"/>
    </xf>
    <xf numFmtId="0" fontId="4" fillId="0" borderId="0" xfId="0" applyFont="1" applyAlignment="1">
      <alignment vertical="top"/>
    </xf>
    <xf numFmtId="49" fontId="4" fillId="0" borderId="0" xfId="0" applyNumberFormat="1" applyFont="1" applyAlignment="1">
      <alignment vertical="top" wrapText="1"/>
    </xf>
    <xf numFmtId="4" fontId="4" fillId="0" borderId="0" xfId="0" applyNumberFormat="1" applyFont="1" applyAlignment="1">
      <alignment vertical="top"/>
    </xf>
    <xf numFmtId="49" fontId="4" fillId="0" borderId="0" xfId="0" applyNumberFormat="1" applyFont="1" applyAlignment="1">
      <alignment vertical="top"/>
    </xf>
    <xf numFmtId="4" fontId="4" fillId="4" borderId="0" xfId="0" applyNumberFormat="1" applyFont="1" applyFill="1" applyAlignment="1">
      <alignment vertical="top"/>
    </xf>
    <xf numFmtId="4" fontId="11" fillId="4" borderId="0" xfId="0" applyNumberFormat="1" applyFont="1" applyFill="1" applyAlignment="1">
      <alignment vertical="top"/>
    </xf>
    <xf numFmtId="49" fontId="11" fillId="0" borderId="0" xfId="0" applyNumberFormat="1" applyFont="1" applyFill="1" applyAlignment="1">
      <alignment vertical="top"/>
    </xf>
    <xf numFmtId="0" fontId="11" fillId="0" borderId="0" xfId="0" applyFont="1" applyFill="1" applyAlignment="1">
      <alignment vertical="top"/>
    </xf>
    <xf numFmtId="0" fontId="11" fillId="3" borderId="0" xfId="0" applyFont="1" applyFill="1" applyAlignment="1">
      <alignment vertical="top"/>
    </xf>
    <xf numFmtId="4" fontId="11" fillId="3" borderId="0" xfId="0" applyNumberFormat="1" applyFont="1" applyFill="1" applyAlignment="1">
      <alignment vertical="top"/>
    </xf>
    <xf numFmtId="49" fontId="4" fillId="0" borderId="0" xfId="0" applyNumberFormat="1" applyFont="1" applyFill="1" applyAlignment="1">
      <alignment vertical="top"/>
    </xf>
    <xf numFmtId="0" fontId="4" fillId="0" borderId="0" xfId="0" applyFont="1" applyFill="1" applyAlignment="1">
      <alignment vertical="top"/>
    </xf>
    <xf numFmtId="0" fontId="4" fillId="0" borderId="0" xfId="0" applyFont="1" applyAlignment="1">
      <alignment horizontal="left" wrapText="1"/>
    </xf>
    <xf numFmtId="4" fontId="4" fillId="5" borderId="0" xfId="0" applyNumberFormat="1" applyFont="1" applyFill="1" applyAlignment="1">
      <alignment vertical="top"/>
    </xf>
    <xf numFmtId="0" fontId="5" fillId="0" borderId="0" xfId="0" applyFont="1" applyAlignment="1">
      <alignment readingOrder="1"/>
    </xf>
    <xf numFmtId="0" fontId="7" fillId="0" borderId="0" xfId="0" applyFont="1" applyAlignment="1">
      <alignment vertical="top" readingOrder="1"/>
    </xf>
    <xf numFmtId="49" fontId="9" fillId="0" borderId="0" xfId="0" applyNumberFormat="1" applyFont="1" applyAlignment="1">
      <alignment vertical="top" wrapText="1" readingOrder="1"/>
    </xf>
    <xf numFmtId="49" fontId="11" fillId="2" borderId="0" xfId="0" applyNumberFormat="1" applyFont="1" applyFill="1" applyAlignment="1">
      <alignment vertical="top" wrapText="1" readingOrder="1"/>
    </xf>
    <xf numFmtId="49" fontId="11" fillId="0" borderId="0" xfId="0" applyNumberFormat="1" applyFont="1" applyAlignment="1">
      <alignment vertical="top" wrapText="1" readingOrder="1"/>
    </xf>
    <xf numFmtId="0" fontId="4" fillId="0" borderId="0" xfId="0" applyFont="1" applyAlignment="1">
      <alignment vertical="top" wrapText="1" readingOrder="1"/>
    </xf>
    <xf numFmtId="49" fontId="11" fillId="0" borderId="0" xfId="0" applyNumberFormat="1" applyFont="1" applyFill="1" applyAlignment="1">
      <alignment vertical="top" wrapText="1" readingOrder="1"/>
    </xf>
    <xf numFmtId="0" fontId="4" fillId="0" borderId="0" xfId="0" applyNumberFormat="1" applyFont="1" applyAlignment="1">
      <alignment vertical="top" wrapText="1" readingOrder="1"/>
    </xf>
    <xf numFmtId="0" fontId="11" fillId="3" borderId="0" xfId="0" applyFont="1" applyFill="1" applyAlignment="1">
      <alignment vertical="top" wrapText="1" readingOrder="1"/>
    </xf>
    <xf numFmtId="49" fontId="11" fillId="0" borderId="0" xfId="0" applyNumberFormat="1" applyFont="1" applyAlignment="1">
      <alignment vertical="top" readingOrder="1"/>
    </xf>
    <xf numFmtId="0" fontId="13" fillId="0" borderId="0" xfId="0" applyFont="1" applyAlignment="1">
      <alignment vertical="top" wrapText="1" readingOrder="1"/>
    </xf>
    <xf numFmtId="0" fontId="4" fillId="0" borderId="0" xfId="0" applyFont="1" applyAlignment="1">
      <alignment horizontal="left" vertical="top" wrapText="1" readingOrder="1"/>
    </xf>
    <xf numFmtId="0" fontId="6" fillId="0" borderId="0" xfId="0" applyFont="1" applyAlignment="1">
      <alignment readingOrder="1"/>
    </xf>
    <xf numFmtId="0" fontId="4" fillId="0" borderId="0" xfId="0" applyFont="1" applyAlignment="1">
      <alignment vertical="justify"/>
    </xf>
    <xf numFmtId="49" fontId="4" fillId="0" borderId="0" xfId="0" applyNumberFormat="1" applyFont="1" applyAlignment="1">
      <alignment vertical="justify" wrapText="1"/>
    </xf>
    <xf numFmtId="4" fontId="4" fillId="0" borderId="0" xfId="0" applyNumberFormat="1" applyFont="1" applyAlignment="1">
      <alignment vertical="justify"/>
    </xf>
    <xf numFmtId="4" fontId="4" fillId="0" borderId="0" xfId="0" applyNumberFormat="1" applyFont="1" applyFill="1" applyAlignment="1">
      <alignment vertical="justify"/>
    </xf>
    <xf numFmtId="0" fontId="0" fillId="0" borderId="0" xfId="0" applyAlignment="1">
      <alignment vertical="justify"/>
    </xf>
    <xf numFmtId="0" fontId="5" fillId="0" borderId="0" xfId="0" applyFont="1" applyFill="1"/>
    <xf numFmtId="0" fontId="7" fillId="0" borderId="0" xfId="0" applyFont="1" applyFill="1" applyAlignment="1">
      <alignment vertical="top"/>
    </xf>
    <xf numFmtId="49" fontId="9" fillId="0" borderId="0" xfId="0" applyNumberFormat="1" applyFont="1" applyFill="1" applyAlignment="1">
      <alignment horizontal="right" vertical="top"/>
    </xf>
    <xf numFmtId="0" fontId="4" fillId="0" borderId="0" xfId="0" applyFont="1" applyFill="1" applyAlignment="1">
      <alignment horizontal="left" wrapText="1"/>
    </xf>
    <xf numFmtId="0" fontId="6" fillId="0" borderId="0" xfId="0" applyFont="1" applyFill="1"/>
    <xf numFmtId="49" fontId="4" fillId="0" borderId="0" xfId="0" applyNumberFormat="1" applyFont="1" applyAlignment="1">
      <alignment horizontal="right" vertical="top" wrapText="1"/>
    </xf>
    <xf numFmtId="49" fontId="4" fillId="0" borderId="0" xfId="0" applyNumberFormat="1" applyFont="1" applyAlignment="1">
      <alignment horizontal="right" vertical="top"/>
    </xf>
    <xf numFmtId="0" fontId="4" fillId="0" borderId="0" xfId="0" applyFont="1" applyAlignment="1">
      <alignment horizontal="right" vertical="top"/>
    </xf>
    <xf numFmtId="0" fontId="4" fillId="0" borderId="0" xfId="0" applyFont="1" applyAlignment="1">
      <alignment horizontal="right" vertical="top" indent="1"/>
    </xf>
    <xf numFmtId="4" fontId="11" fillId="5" borderId="0" xfId="0" applyNumberFormat="1" applyFont="1" applyFill="1" applyAlignment="1">
      <alignment vertical="top"/>
    </xf>
    <xf numFmtId="3" fontId="4" fillId="0" borderId="0" xfId="0" applyNumberFormat="1" applyFont="1" applyFill="1" applyAlignment="1">
      <alignment vertical="top"/>
    </xf>
    <xf numFmtId="0" fontId="11" fillId="0" borderId="0" xfId="0" applyFont="1" applyAlignment="1">
      <alignment vertical="justify"/>
    </xf>
    <xf numFmtId="0" fontId="11" fillId="0" borderId="0" xfId="0" applyFont="1" applyAlignment="1">
      <alignment horizontal="left" wrapText="1"/>
    </xf>
    <xf numFmtId="0" fontId="4" fillId="2" borderId="0" xfId="0" applyFont="1" applyFill="1" applyAlignment="1">
      <alignment vertical="top"/>
    </xf>
    <xf numFmtId="4" fontId="4" fillId="5" borderId="1" xfId="0" applyNumberFormat="1" applyFont="1" applyFill="1" applyBorder="1" applyAlignment="1">
      <alignment vertical="top"/>
    </xf>
    <xf numFmtId="49" fontId="9" fillId="0" borderId="2" xfId="0" applyNumberFormat="1" applyFont="1" applyBorder="1" applyAlignment="1">
      <alignment vertical="top"/>
    </xf>
    <xf numFmtId="49" fontId="9" fillId="0" borderId="2" xfId="0" applyNumberFormat="1" applyFont="1" applyBorder="1" applyAlignment="1">
      <alignment vertical="top" wrapText="1" readingOrder="1"/>
    </xf>
    <xf numFmtId="49" fontId="9" fillId="0" borderId="2" xfId="0" applyNumberFormat="1" applyFont="1" applyBorder="1" applyAlignment="1">
      <alignment horizontal="right" vertical="top"/>
    </xf>
    <xf numFmtId="0" fontId="0" fillId="0" borderId="2" xfId="0" applyBorder="1"/>
    <xf numFmtId="0" fontId="11" fillId="0" borderId="0" xfId="0" applyFont="1" applyFill="1" applyAlignment="1">
      <alignment vertical="top" wrapText="1" readingOrder="1"/>
    </xf>
    <xf numFmtId="49" fontId="11" fillId="3" borderId="0" xfId="0" applyNumberFormat="1" applyFont="1" applyFill="1" applyAlignment="1">
      <alignment vertical="top"/>
    </xf>
    <xf numFmtId="4" fontId="11" fillId="2" borderId="0" xfId="0" applyNumberFormat="1" applyFont="1" applyFill="1" applyAlignment="1">
      <alignment vertical="top"/>
    </xf>
    <xf numFmtId="3" fontId="11" fillId="3" borderId="0" xfId="0" applyNumberFormat="1" applyFont="1" applyFill="1" applyAlignment="1">
      <alignment vertical="top"/>
    </xf>
    <xf numFmtId="3" fontId="11" fillId="0" borderId="0" xfId="0" applyNumberFormat="1" applyFont="1" applyFill="1" applyAlignment="1">
      <alignment vertical="top"/>
    </xf>
    <xf numFmtId="164" fontId="4" fillId="0" borderId="0" xfId="0" applyNumberFormat="1" applyFont="1" applyAlignment="1">
      <alignment vertical="top"/>
    </xf>
    <xf numFmtId="0" fontId="13" fillId="0" borderId="0" xfId="0" applyNumberFormat="1" applyFont="1" applyAlignment="1">
      <alignment wrapText="1" readingOrder="1"/>
    </xf>
    <xf numFmtId="4" fontId="1" fillId="3" borderId="0" xfId="0" applyNumberFormat="1" applyFont="1" applyFill="1"/>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Personalizado 1">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464"/>
  <sheetViews>
    <sheetView tabSelected="1" view="pageLayout" topLeftCell="A462" zoomScaleNormal="90" workbookViewId="0">
      <selection activeCell="E468" sqref="E468"/>
    </sheetView>
  </sheetViews>
  <sheetFormatPr baseColWidth="10" defaultRowHeight="12.75" x14ac:dyDescent="0.2"/>
  <cols>
    <col min="1" max="1" width="7.140625" customWidth="1"/>
    <col min="2" max="2" width="6.42578125" style="12" customWidth="1"/>
    <col min="3" max="3" width="8.7109375" style="11" customWidth="1"/>
    <col min="4" max="4" width="3.7109375" style="12" customWidth="1"/>
    <col min="5" max="5" width="41.28515625" style="51" customWidth="1"/>
    <col min="6" max="9" width="5.7109375" style="12" customWidth="1"/>
    <col min="10" max="10" width="6.7109375" style="61" customWidth="1"/>
    <col min="11" max="11" width="9.7109375" style="12" customWidth="1"/>
    <col min="12" max="12" width="10.7109375" style="11" customWidth="1"/>
  </cols>
  <sheetData>
    <row r="1" spans="2:12" ht="18" customHeight="1" x14ac:dyDescent="0.2">
      <c r="B1" s="10" t="s">
        <v>3</v>
      </c>
      <c r="D1" s="11"/>
      <c r="E1" s="39"/>
      <c r="F1" s="11"/>
      <c r="G1" s="11"/>
      <c r="H1" s="11"/>
      <c r="I1" s="11"/>
      <c r="J1" s="57"/>
    </row>
    <row r="2" spans="2:12" ht="18.75" x14ac:dyDescent="0.2">
      <c r="B2" s="13" t="s">
        <v>33</v>
      </c>
      <c r="C2" s="14"/>
      <c r="D2" s="14"/>
      <c r="E2" s="40"/>
      <c r="F2" s="14"/>
      <c r="G2" s="14"/>
      <c r="H2" s="14"/>
      <c r="I2" s="14"/>
      <c r="J2" s="58"/>
      <c r="K2" s="15"/>
      <c r="L2" s="14"/>
    </row>
    <row r="3" spans="2:12" ht="18.75" x14ac:dyDescent="0.2">
      <c r="B3" s="13"/>
      <c r="C3" s="14"/>
      <c r="D3" s="14"/>
      <c r="E3" s="40"/>
      <c r="F3" s="14"/>
      <c r="G3" s="14"/>
      <c r="H3" s="14"/>
      <c r="I3" s="14"/>
      <c r="J3" s="58"/>
      <c r="K3" s="15"/>
      <c r="L3" s="14"/>
    </row>
    <row r="4" spans="2:12" ht="18.75" x14ac:dyDescent="0.2">
      <c r="B4" s="13"/>
      <c r="C4" s="14"/>
      <c r="D4" s="14"/>
      <c r="E4" s="40"/>
      <c r="F4" s="14"/>
      <c r="G4" s="14"/>
      <c r="H4" s="14"/>
      <c r="I4" s="14"/>
      <c r="J4" s="58"/>
      <c r="K4" s="15"/>
      <c r="L4" s="14"/>
    </row>
    <row r="5" spans="2:12" s="75" customFormat="1" x14ac:dyDescent="0.2">
      <c r="B5" s="72" t="s">
        <v>4</v>
      </c>
      <c r="C5" s="72" t="s">
        <v>6</v>
      </c>
      <c r="D5" s="72" t="s">
        <v>7</v>
      </c>
      <c r="E5" s="73" t="s">
        <v>5</v>
      </c>
      <c r="F5" s="72" t="s">
        <v>9</v>
      </c>
      <c r="G5" s="74" t="s">
        <v>295</v>
      </c>
      <c r="H5" s="74" t="s">
        <v>296</v>
      </c>
      <c r="I5" s="74" t="s">
        <v>297</v>
      </c>
      <c r="J5" s="74" t="s">
        <v>10</v>
      </c>
      <c r="K5" s="74" t="s">
        <v>8</v>
      </c>
      <c r="L5" s="74" t="s">
        <v>298</v>
      </c>
    </row>
    <row r="6" spans="2:12" x14ac:dyDescent="0.2">
      <c r="B6" s="16"/>
      <c r="C6" s="16"/>
      <c r="D6" s="16"/>
      <c r="E6" s="41"/>
      <c r="F6" s="16"/>
      <c r="G6" s="17"/>
      <c r="H6" s="17"/>
      <c r="I6" s="17"/>
      <c r="J6" s="59"/>
      <c r="K6" s="18"/>
      <c r="L6" s="17"/>
    </row>
    <row r="7" spans="2:12" s="3" customFormat="1" x14ac:dyDescent="0.2">
      <c r="B7" s="19" t="s">
        <v>11</v>
      </c>
      <c r="C7" s="19" t="s">
        <v>12</v>
      </c>
      <c r="D7" s="19" t="s">
        <v>3</v>
      </c>
      <c r="E7" s="42" t="s">
        <v>271</v>
      </c>
      <c r="F7" s="20"/>
      <c r="G7" s="20"/>
      <c r="H7" s="20"/>
      <c r="I7" s="20"/>
      <c r="J7" s="20"/>
      <c r="K7" s="70"/>
      <c r="L7" s="78">
        <f>L87</f>
        <v>11463.14</v>
      </c>
    </row>
    <row r="8" spans="2:12" s="1" customFormat="1" x14ac:dyDescent="0.2">
      <c r="B8" s="21" t="s">
        <v>288</v>
      </c>
      <c r="C8" s="21" t="s">
        <v>14</v>
      </c>
      <c r="D8" s="21" t="s">
        <v>15</v>
      </c>
      <c r="E8" s="43" t="s">
        <v>13</v>
      </c>
      <c r="F8" s="22"/>
      <c r="G8" s="22"/>
      <c r="H8" s="22"/>
      <c r="I8" s="22"/>
      <c r="J8" s="32"/>
      <c r="K8" s="25"/>
      <c r="L8" s="24"/>
    </row>
    <row r="9" spans="2:12" ht="38.450000000000003" customHeight="1" x14ac:dyDescent="0.2">
      <c r="B9" s="25"/>
      <c r="C9" s="22"/>
      <c r="D9" s="25"/>
      <c r="E9" s="44" t="s">
        <v>16</v>
      </c>
      <c r="F9" s="25"/>
      <c r="G9" s="25"/>
      <c r="H9" s="25"/>
      <c r="I9" s="25"/>
      <c r="J9" s="36"/>
      <c r="K9" s="25"/>
      <c r="L9" s="22"/>
    </row>
    <row r="10" spans="2:12" ht="17.45" customHeight="1" x14ac:dyDescent="0.2">
      <c r="B10" s="25"/>
      <c r="C10" s="22"/>
      <c r="D10" s="25"/>
      <c r="E10" s="62" t="s">
        <v>35</v>
      </c>
      <c r="F10" s="25">
        <v>2</v>
      </c>
      <c r="G10" s="27">
        <v>0.8</v>
      </c>
      <c r="H10" s="27">
        <v>0.7</v>
      </c>
      <c r="I10" s="27">
        <v>0.8</v>
      </c>
      <c r="J10" s="23">
        <f t="shared" ref="J10:J15" si="0">F10*(G10+ (G10= 0))*(H10+ (H10= 0))*(I10+ (I10= 0))</f>
        <v>0.89599999999999991</v>
      </c>
      <c r="K10" s="25"/>
      <c r="L10" s="22"/>
    </row>
    <row r="11" spans="2:12" x14ac:dyDescent="0.2">
      <c r="B11" s="25"/>
      <c r="C11" s="22"/>
      <c r="D11" s="25"/>
      <c r="E11" s="63" t="s">
        <v>3</v>
      </c>
      <c r="F11" s="25">
        <v>1</v>
      </c>
      <c r="G11" s="27">
        <v>0.7</v>
      </c>
      <c r="H11" s="27">
        <v>0.7</v>
      </c>
      <c r="I11" s="27">
        <v>1</v>
      </c>
      <c r="J11" s="23">
        <f t="shared" si="0"/>
        <v>0.48999999999999994</v>
      </c>
      <c r="K11" s="25"/>
      <c r="L11" s="22"/>
    </row>
    <row r="12" spans="2:12" x14ac:dyDescent="0.2">
      <c r="B12" s="25"/>
      <c r="C12" s="22"/>
      <c r="D12" s="25"/>
      <c r="E12" s="63" t="s">
        <v>36</v>
      </c>
      <c r="F12" s="25">
        <v>1</v>
      </c>
      <c r="G12" s="27">
        <v>2</v>
      </c>
      <c r="H12" s="27">
        <v>0.7</v>
      </c>
      <c r="I12" s="27">
        <v>2</v>
      </c>
      <c r="J12" s="23">
        <f t="shared" si="0"/>
        <v>2.8</v>
      </c>
      <c r="K12" s="25"/>
      <c r="L12" s="22"/>
    </row>
    <row r="13" spans="2:12" x14ac:dyDescent="0.2">
      <c r="B13" s="25"/>
      <c r="C13" s="22"/>
      <c r="D13" s="25"/>
      <c r="E13" s="63" t="s">
        <v>48</v>
      </c>
      <c r="F13" s="25">
        <v>1</v>
      </c>
      <c r="G13" s="27">
        <v>1</v>
      </c>
      <c r="H13" s="27">
        <v>0.7</v>
      </c>
      <c r="I13" s="27">
        <v>1</v>
      </c>
      <c r="J13" s="23">
        <f t="shared" si="0"/>
        <v>0.7</v>
      </c>
      <c r="K13" s="25"/>
      <c r="L13" s="22"/>
    </row>
    <row r="14" spans="2:12" x14ac:dyDescent="0.2">
      <c r="B14" s="25"/>
      <c r="C14" s="22"/>
      <c r="D14" s="25"/>
      <c r="E14" s="62" t="s">
        <v>50</v>
      </c>
      <c r="F14" s="25">
        <v>1</v>
      </c>
      <c r="G14" s="27">
        <v>1.5</v>
      </c>
      <c r="H14" s="27">
        <v>0.7</v>
      </c>
      <c r="I14" s="27">
        <v>1.5</v>
      </c>
      <c r="J14" s="23">
        <f t="shared" si="0"/>
        <v>1.5749999999999997</v>
      </c>
      <c r="K14" s="25"/>
      <c r="L14" s="22"/>
    </row>
    <row r="15" spans="2:12" x14ac:dyDescent="0.2">
      <c r="B15" s="25"/>
      <c r="C15" s="22"/>
      <c r="D15" s="25"/>
      <c r="E15" s="62" t="s">
        <v>49</v>
      </c>
      <c r="F15" s="25">
        <v>1</v>
      </c>
      <c r="G15" s="27">
        <v>1.5</v>
      </c>
      <c r="H15" s="27">
        <v>0.7</v>
      </c>
      <c r="I15" s="27">
        <v>1.5</v>
      </c>
      <c r="J15" s="23">
        <f t="shared" si="0"/>
        <v>1.5749999999999997</v>
      </c>
      <c r="K15" s="25"/>
      <c r="L15" s="22"/>
    </row>
    <row r="16" spans="2:12" x14ac:dyDescent="0.2">
      <c r="B16" s="25"/>
      <c r="C16" s="22"/>
      <c r="D16" s="25"/>
      <c r="E16" s="25"/>
      <c r="F16" s="25"/>
      <c r="G16" s="25"/>
      <c r="H16" s="25"/>
      <c r="I16" s="21"/>
      <c r="J16" s="71">
        <f>SUM(J10:J15)</f>
        <v>8.0359999999999996</v>
      </c>
      <c r="K16" s="38">
        <v>127.4</v>
      </c>
      <c r="L16" s="66">
        <f>ROUND(K16*J16,2)</f>
        <v>1023.79</v>
      </c>
    </row>
    <row r="17" spans="2:12" s="1" customFormat="1" ht="24.75" customHeight="1" x14ac:dyDescent="0.2">
      <c r="B17" s="21" t="s">
        <v>289</v>
      </c>
      <c r="C17" s="21" t="s">
        <v>14</v>
      </c>
      <c r="D17" s="21" t="s">
        <v>17</v>
      </c>
      <c r="E17" s="43" t="s">
        <v>37</v>
      </c>
      <c r="F17" s="22"/>
      <c r="G17" s="22"/>
      <c r="H17" s="22"/>
      <c r="I17" s="22"/>
      <c r="J17" s="32"/>
      <c r="K17" s="25"/>
      <c r="L17" s="24"/>
    </row>
    <row r="18" spans="2:12" s="56" customFormat="1" ht="56.25" x14ac:dyDescent="0.2">
      <c r="B18" s="52"/>
      <c r="C18" s="68"/>
      <c r="D18" s="52"/>
      <c r="E18" s="44" t="s">
        <v>52</v>
      </c>
      <c r="F18" s="53"/>
      <c r="G18" s="52"/>
      <c r="H18" s="54"/>
      <c r="I18" s="54"/>
      <c r="J18" s="55"/>
      <c r="K18" s="55"/>
      <c r="L18" s="68"/>
    </row>
    <row r="19" spans="2:12" x14ac:dyDescent="0.2">
      <c r="B19" s="25"/>
      <c r="C19" s="22"/>
      <c r="D19" s="25"/>
      <c r="E19" s="63" t="s">
        <v>38</v>
      </c>
      <c r="F19" s="25">
        <v>1</v>
      </c>
      <c r="G19" s="27">
        <v>10.6</v>
      </c>
      <c r="H19" s="27"/>
      <c r="I19" s="27">
        <v>4.8499999999999996</v>
      </c>
      <c r="J19" s="23">
        <f t="shared" ref="J19:J26" si="1">F19*(G19+ (G19= 0))*(H19+ (H19= 0))*(I19+ (I19= 0))</f>
        <v>51.41</v>
      </c>
      <c r="K19" s="25"/>
      <c r="L19" s="22"/>
    </row>
    <row r="20" spans="2:12" x14ac:dyDescent="0.2">
      <c r="B20" s="25"/>
      <c r="C20" s="22"/>
      <c r="D20" s="25"/>
      <c r="E20" s="63" t="s">
        <v>54</v>
      </c>
      <c r="F20" s="25">
        <v>-2</v>
      </c>
      <c r="G20" s="27">
        <v>0.4</v>
      </c>
      <c r="H20" s="27"/>
      <c r="I20" s="27">
        <v>4.8499999999999996</v>
      </c>
      <c r="J20" s="23">
        <f t="shared" si="1"/>
        <v>-3.88</v>
      </c>
      <c r="K20" s="25"/>
      <c r="L20" s="22"/>
    </row>
    <row r="21" spans="2:12" x14ac:dyDescent="0.2">
      <c r="B21" s="25"/>
      <c r="C21" s="22"/>
      <c r="D21" s="25"/>
      <c r="E21" s="63" t="s">
        <v>55</v>
      </c>
      <c r="F21" s="25">
        <v>-1</v>
      </c>
      <c r="G21" s="27">
        <v>1.6</v>
      </c>
      <c r="H21" s="27"/>
      <c r="I21" s="27">
        <v>2.5</v>
      </c>
      <c r="J21" s="23">
        <f t="shared" si="1"/>
        <v>-4</v>
      </c>
      <c r="K21" s="25"/>
      <c r="L21" s="22"/>
    </row>
    <row r="22" spans="2:12" x14ac:dyDescent="0.2">
      <c r="B22" s="25"/>
      <c r="C22" s="22"/>
      <c r="D22" s="25"/>
      <c r="E22" s="63" t="s">
        <v>57</v>
      </c>
      <c r="F22" s="25">
        <v>-4</v>
      </c>
      <c r="G22" s="27">
        <v>0.9</v>
      </c>
      <c r="H22" s="27"/>
      <c r="I22" s="27">
        <v>0.9</v>
      </c>
      <c r="J22" s="23">
        <f t="shared" si="1"/>
        <v>-3.24</v>
      </c>
      <c r="K22" s="25"/>
      <c r="L22" s="22"/>
    </row>
    <row r="23" spans="2:12" x14ac:dyDescent="0.2">
      <c r="B23" s="25"/>
      <c r="C23" s="22"/>
      <c r="D23" s="25"/>
      <c r="E23" s="63" t="s">
        <v>40</v>
      </c>
      <c r="F23" s="25">
        <v>1</v>
      </c>
      <c r="G23" s="27">
        <v>14.8</v>
      </c>
      <c r="H23" s="27"/>
      <c r="I23" s="27">
        <v>2.2999999999999998</v>
      </c>
      <c r="J23" s="23">
        <f t="shared" si="1"/>
        <v>34.04</v>
      </c>
      <c r="K23" s="25"/>
      <c r="L23" s="22"/>
    </row>
    <row r="24" spans="2:12" x14ac:dyDescent="0.2">
      <c r="B24" s="25"/>
      <c r="C24" s="22"/>
      <c r="D24" s="25"/>
      <c r="E24" s="63"/>
      <c r="F24" s="25">
        <v>1</v>
      </c>
      <c r="G24" s="27">
        <v>14.8</v>
      </c>
      <c r="H24" s="27"/>
      <c r="I24" s="27">
        <v>1.4</v>
      </c>
      <c r="J24" s="23">
        <f t="shared" si="1"/>
        <v>20.72</v>
      </c>
      <c r="K24" s="25"/>
      <c r="L24" s="22"/>
    </row>
    <row r="25" spans="2:12" x14ac:dyDescent="0.2">
      <c r="B25" s="25"/>
      <c r="C25" s="22"/>
      <c r="D25" s="25"/>
      <c r="E25" s="63" t="s">
        <v>54</v>
      </c>
      <c r="F25" s="25">
        <v>-1</v>
      </c>
      <c r="G25" s="27">
        <v>0.4</v>
      </c>
      <c r="H25" s="27"/>
      <c r="I25" s="27">
        <v>2.2999999999999998</v>
      </c>
      <c r="J25" s="23">
        <f t="shared" si="1"/>
        <v>-0.91999999999999993</v>
      </c>
      <c r="K25" s="25"/>
      <c r="L25" s="22"/>
    </row>
    <row r="26" spans="2:12" x14ac:dyDescent="0.2">
      <c r="B26" s="25"/>
      <c r="C26" s="22"/>
      <c r="D26" s="25"/>
      <c r="E26" s="63" t="s">
        <v>55</v>
      </c>
      <c r="F26" s="25">
        <v>-1</v>
      </c>
      <c r="G26" s="27">
        <v>1.9</v>
      </c>
      <c r="H26" s="27"/>
      <c r="I26" s="27">
        <v>2.2000000000000002</v>
      </c>
      <c r="J26" s="23">
        <f t="shared" si="1"/>
        <v>-4.18</v>
      </c>
      <c r="K26" s="25"/>
      <c r="L26" s="22"/>
    </row>
    <row r="27" spans="2:12" x14ac:dyDescent="0.2">
      <c r="B27" s="25"/>
      <c r="C27" s="22"/>
      <c r="D27" s="25"/>
      <c r="E27" s="25"/>
      <c r="F27" s="25"/>
      <c r="G27" s="25"/>
      <c r="H27" s="25"/>
      <c r="I27" s="21"/>
      <c r="J27" s="71">
        <f>SUM(J19:J26)</f>
        <v>89.949999999999989</v>
      </c>
      <c r="K27" s="38">
        <v>15.1</v>
      </c>
      <c r="L27" s="66">
        <f>ROUND(K27*J27,2)</f>
        <v>1358.25</v>
      </c>
    </row>
    <row r="28" spans="2:12" s="4" customFormat="1" x14ac:dyDescent="0.2">
      <c r="B28" s="31" t="s">
        <v>290</v>
      </c>
      <c r="C28" s="31" t="s">
        <v>14</v>
      </c>
      <c r="D28" s="31" t="s">
        <v>39</v>
      </c>
      <c r="E28" s="45" t="s">
        <v>34</v>
      </c>
      <c r="F28" s="32"/>
      <c r="G28" s="32"/>
      <c r="H28" s="32"/>
      <c r="I28" s="32"/>
      <c r="J28" s="32"/>
      <c r="K28" s="36"/>
      <c r="L28" s="24"/>
    </row>
    <row r="29" spans="2:12" ht="42.6" customHeight="1" x14ac:dyDescent="0.2">
      <c r="B29" s="25"/>
      <c r="C29" s="22"/>
      <c r="D29" s="25"/>
      <c r="E29" s="44" t="s">
        <v>66</v>
      </c>
      <c r="F29" s="25"/>
      <c r="G29" s="25"/>
      <c r="H29" s="25"/>
      <c r="I29" s="25"/>
      <c r="J29" s="36"/>
      <c r="K29" s="25"/>
      <c r="L29" s="22"/>
    </row>
    <row r="30" spans="2:12" x14ac:dyDescent="0.2">
      <c r="B30" s="25"/>
      <c r="C30" s="22"/>
      <c r="D30" s="25"/>
      <c r="E30" s="28" t="s">
        <v>41</v>
      </c>
      <c r="F30" s="25">
        <v>4</v>
      </c>
      <c r="G30" s="27">
        <v>0</v>
      </c>
      <c r="H30" s="27"/>
      <c r="I30" s="27">
        <v>1.2</v>
      </c>
      <c r="J30" s="23">
        <f>F30*(G30+ (G30= 0))*(H30+ (H30= 0))*(I30+ (I30= 0))</f>
        <v>4.8</v>
      </c>
      <c r="K30" s="25"/>
      <c r="L30" s="22"/>
    </row>
    <row r="31" spans="2:12" x14ac:dyDescent="0.2">
      <c r="B31" s="25"/>
      <c r="C31" s="22"/>
      <c r="D31" s="25"/>
      <c r="E31" s="28" t="s">
        <v>42</v>
      </c>
      <c r="F31" s="25">
        <v>8</v>
      </c>
      <c r="G31" s="27">
        <v>0</v>
      </c>
      <c r="H31" s="27"/>
      <c r="I31" s="27">
        <v>1.2</v>
      </c>
      <c r="J31" s="23">
        <f>F31*(G31+ (G31= 0))*(H31+ (H31= 0))*(I31+ (I31= 0))</f>
        <v>9.6</v>
      </c>
      <c r="K31" s="25"/>
      <c r="L31" s="22"/>
    </row>
    <row r="32" spans="2:12" x14ac:dyDescent="0.2">
      <c r="B32" s="25"/>
      <c r="C32" s="22"/>
      <c r="D32" s="25"/>
      <c r="E32" s="25"/>
      <c r="F32" s="25"/>
      <c r="G32" s="25"/>
      <c r="H32" s="25"/>
      <c r="I32" s="21"/>
      <c r="J32" s="71">
        <f>SUM(J30:J31)</f>
        <v>14.399999999999999</v>
      </c>
      <c r="K32" s="38">
        <v>36.5</v>
      </c>
      <c r="L32" s="66">
        <f>ROUND(K32*J32,2)</f>
        <v>525.6</v>
      </c>
    </row>
    <row r="33" spans="2:12" s="4" customFormat="1" ht="28.15" customHeight="1" x14ac:dyDescent="0.2">
      <c r="B33" s="31" t="s">
        <v>291</v>
      </c>
      <c r="C33" s="31" t="s">
        <v>14</v>
      </c>
      <c r="D33" s="31" t="s">
        <v>39</v>
      </c>
      <c r="E33" s="45" t="s">
        <v>43</v>
      </c>
      <c r="F33" s="32"/>
      <c r="G33" s="32"/>
      <c r="H33" s="32"/>
      <c r="I33" s="32"/>
      <c r="J33" s="32"/>
      <c r="K33" s="36"/>
      <c r="L33" s="24"/>
    </row>
    <row r="34" spans="2:12" ht="70.150000000000006" customHeight="1" x14ac:dyDescent="0.2">
      <c r="B34" s="25"/>
      <c r="C34" s="22"/>
      <c r="D34" s="25"/>
      <c r="E34" s="46" t="s">
        <v>45</v>
      </c>
      <c r="F34" s="25"/>
      <c r="G34" s="25"/>
      <c r="H34" s="25"/>
      <c r="I34" s="25"/>
      <c r="J34" s="36"/>
      <c r="K34" s="25"/>
      <c r="L34" s="22"/>
    </row>
    <row r="35" spans="2:12" x14ac:dyDescent="0.2">
      <c r="B35" s="25"/>
      <c r="C35" s="22"/>
      <c r="D35" s="25"/>
      <c r="E35" s="63" t="s">
        <v>46</v>
      </c>
      <c r="F35" s="25">
        <v>3</v>
      </c>
      <c r="G35" s="27"/>
      <c r="H35" s="27"/>
      <c r="I35" s="27">
        <v>1.4</v>
      </c>
      <c r="J35" s="23">
        <f>F35*(G35+ (G35= 0))*(H35+ (H35= 0))*(I35+ (I35= 0))</f>
        <v>4.1999999999999993</v>
      </c>
      <c r="K35" s="25"/>
      <c r="L35" s="22"/>
    </row>
    <row r="36" spans="2:12" x14ac:dyDescent="0.2">
      <c r="B36" s="25"/>
      <c r="C36" s="22"/>
      <c r="D36" s="25"/>
      <c r="E36" s="63" t="s">
        <v>42</v>
      </c>
      <c r="F36" s="25">
        <v>3</v>
      </c>
      <c r="G36" s="27"/>
      <c r="H36" s="27"/>
      <c r="I36" s="27">
        <v>1.6</v>
      </c>
      <c r="J36" s="23">
        <f>F36*(G36+ (G36= 0))*(H36+ (H36= 0))*(I36+ (I36= 0))</f>
        <v>4.8000000000000007</v>
      </c>
      <c r="K36" s="25"/>
      <c r="L36" s="22"/>
    </row>
    <row r="37" spans="2:12" x14ac:dyDescent="0.2">
      <c r="B37" s="25"/>
      <c r="C37" s="22"/>
      <c r="D37" s="25"/>
      <c r="E37" s="64"/>
      <c r="F37" s="25"/>
      <c r="G37" s="25"/>
      <c r="H37" s="25"/>
      <c r="I37" s="25"/>
      <c r="J37" s="71">
        <f>SUM(J35:J36)</f>
        <v>9</v>
      </c>
      <c r="K37" s="38">
        <v>35.85</v>
      </c>
      <c r="L37" s="66">
        <f>ROUND(K37*J37,2)</f>
        <v>322.64999999999998</v>
      </c>
    </row>
    <row r="38" spans="2:12" x14ac:dyDescent="0.2">
      <c r="B38" s="25"/>
      <c r="C38" s="22"/>
      <c r="D38" s="25"/>
      <c r="E38" s="64"/>
      <c r="F38" s="25"/>
      <c r="G38" s="25"/>
      <c r="H38" s="25"/>
      <c r="I38" s="25"/>
      <c r="J38" s="23"/>
      <c r="K38" s="23"/>
      <c r="L38" s="24"/>
    </row>
    <row r="39" spans="2:12" s="4" customFormat="1" ht="31.9" customHeight="1" x14ac:dyDescent="0.2">
      <c r="B39" s="31" t="s">
        <v>292</v>
      </c>
      <c r="C39" s="31" t="s">
        <v>14</v>
      </c>
      <c r="D39" s="31" t="s">
        <v>7</v>
      </c>
      <c r="E39" s="45" t="s">
        <v>198</v>
      </c>
      <c r="F39" s="32"/>
      <c r="G39" s="32"/>
      <c r="H39" s="32"/>
      <c r="I39" s="32"/>
      <c r="J39" s="32"/>
      <c r="K39" s="36"/>
      <c r="L39" s="24"/>
    </row>
    <row r="40" spans="2:12" ht="129.6" customHeight="1" x14ac:dyDescent="0.2">
      <c r="B40" s="25"/>
      <c r="C40" s="22"/>
      <c r="D40" s="25"/>
      <c r="E40" s="46" t="s">
        <v>277</v>
      </c>
      <c r="F40" s="25"/>
      <c r="G40" s="25"/>
      <c r="H40" s="25"/>
      <c r="I40" s="25"/>
      <c r="J40" s="36"/>
      <c r="K40" s="25"/>
      <c r="L40" s="22"/>
    </row>
    <row r="41" spans="2:12" x14ac:dyDescent="0.2">
      <c r="B41" s="25"/>
      <c r="C41" s="22"/>
      <c r="D41" s="25"/>
      <c r="E41" s="63" t="s">
        <v>47</v>
      </c>
      <c r="F41" s="25">
        <v>1</v>
      </c>
      <c r="G41" s="27"/>
      <c r="H41" s="27"/>
      <c r="I41" s="27">
        <v>1.4</v>
      </c>
      <c r="J41" s="23">
        <v>1</v>
      </c>
      <c r="K41" s="25"/>
      <c r="L41" s="22"/>
    </row>
    <row r="42" spans="2:12" x14ac:dyDescent="0.2">
      <c r="B42" s="25"/>
      <c r="C42" s="22"/>
      <c r="D42" s="25"/>
      <c r="E42" s="64"/>
      <c r="F42" s="25"/>
      <c r="G42" s="25"/>
      <c r="H42" s="25"/>
      <c r="I42" s="25"/>
      <c r="J42" s="71">
        <f>SUM(J41:J41)</f>
        <v>1</v>
      </c>
      <c r="K42" s="38">
        <v>350</v>
      </c>
      <c r="L42" s="66">
        <f>ROUND(K42*J42,2)</f>
        <v>350</v>
      </c>
    </row>
    <row r="43" spans="2:12" s="4" customFormat="1" ht="33" customHeight="1" x14ac:dyDescent="0.2">
      <c r="B43" s="31" t="s">
        <v>293</v>
      </c>
      <c r="C43" s="31" t="s">
        <v>14</v>
      </c>
      <c r="D43" s="31" t="s">
        <v>7</v>
      </c>
      <c r="E43" s="45" t="s">
        <v>97</v>
      </c>
      <c r="F43" s="32"/>
      <c r="G43" s="32"/>
      <c r="H43" s="32"/>
      <c r="I43" s="32"/>
      <c r="J43" s="32"/>
      <c r="K43" s="36"/>
      <c r="L43" s="24"/>
    </row>
    <row r="44" spans="2:12" ht="148.15" customHeight="1" x14ac:dyDescent="0.2">
      <c r="B44" s="25"/>
      <c r="C44" s="22"/>
      <c r="D44" s="25"/>
      <c r="E44" s="46" t="s">
        <v>278</v>
      </c>
      <c r="F44" s="25"/>
      <c r="G44" s="25"/>
      <c r="H44" s="25"/>
      <c r="I44" s="25"/>
      <c r="J44" s="36"/>
      <c r="K44" s="25"/>
      <c r="L44" s="22"/>
    </row>
    <row r="45" spans="2:12" x14ac:dyDescent="0.2">
      <c r="C45" s="22"/>
      <c r="D45" s="25"/>
      <c r="E45" s="63" t="s">
        <v>151</v>
      </c>
      <c r="F45" s="25">
        <v>1</v>
      </c>
      <c r="G45" s="27"/>
      <c r="H45" s="27"/>
      <c r="I45" s="27">
        <v>1.4</v>
      </c>
      <c r="J45" s="23">
        <v>1</v>
      </c>
      <c r="K45" s="25"/>
      <c r="L45" s="22"/>
    </row>
    <row r="46" spans="2:12" x14ac:dyDescent="0.2">
      <c r="B46" s="25"/>
      <c r="C46" s="22"/>
      <c r="D46" s="25"/>
      <c r="E46" s="64"/>
      <c r="F46" s="25"/>
      <c r="G46" s="25"/>
      <c r="H46" s="25"/>
      <c r="I46" s="25"/>
      <c r="J46" s="71">
        <f>SUM(J45:J45)</f>
        <v>1</v>
      </c>
      <c r="K46" s="38">
        <v>750</v>
      </c>
      <c r="L46" s="66">
        <f>K46</f>
        <v>750</v>
      </c>
    </row>
    <row r="47" spans="2:12" s="4" customFormat="1" x14ac:dyDescent="0.2">
      <c r="B47" s="31" t="s">
        <v>294</v>
      </c>
      <c r="C47" s="31" t="s">
        <v>14</v>
      </c>
      <c r="D47" s="31" t="s">
        <v>17</v>
      </c>
      <c r="E47" s="45" t="s">
        <v>246</v>
      </c>
      <c r="F47" s="32"/>
      <c r="G47" s="32"/>
      <c r="H47" s="32"/>
      <c r="I47" s="32"/>
      <c r="J47" s="32"/>
      <c r="K47" s="36"/>
      <c r="L47" s="24"/>
    </row>
    <row r="48" spans="2:12" ht="45" customHeight="1" x14ac:dyDescent="0.2">
      <c r="B48" s="25"/>
      <c r="C48" s="22"/>
      <c r="D48" s="25"/>
      <c r="E48" s="44" t="s">
        <v>280</v>
      </c>
      <c r="F48" s="25"/>
      <c r="G48" s="25"/>
      <c r="H48" s="25"/>
      <c r="I48" s="25"/>
      <c r="J48" s="36"/>
      <c r="K48" s="25"/>
      <c r="L48" s="22"/>
    </row>
    <row r="49" spans="2:12" x14ac:dyDescent="0.2">
      <c r="B49" s="25"/>
      <c r="C49" s="22"/>
      <c r="D49" s="25"/>
      <c r="E49" s="63" t="s">
        <v>38</v>
      </c>
      <c r="F49" s="25">
        <v>1</v>
      </c>
      <c r="G49" s="27">
        <v>8</v>
      </c>
      <c r="H49" s="27"/>
      <c r="I49" s="27">
        <v>1.1000000000000001</v>
      </c>
      <c r="J49" s="23">
        <f>F49*(G49+ (G49= 0))*(H49+ (H49= 0))*(I49+ (I49= 0))</f>
        <v>8.8000000000000007</v>
      </c>
      <c r="K49" s="25"/>
      <c r="L49" s="22"/>
    </row>
    <row r="50" spans="2:12" x14ac:dyDescent="0.2">
      <c r="B50" s="25"/>
      <c r="C50" s="22"/>
      <c r="D50" s="25"/>
      <c r="E50" s="63"/>
      <c r="F50" s="25">
        <v>1</v>
      </c>
      <c r="G50" s="27">
        <v>4.8</v>
      </c>
      <c r="H50" s="27"/>
      <c r="I50" s="27">
        <v>1.1000000000000001</v>
      </c>
      <c r="J50" s="23">
        <f>F50*(G50+ (G50= 0))*(H50+ (H50= 0))*(I50+ (I50= 0))</f>
        <v>5.28</v>
      </c>
      <c r="K50" s="25"/>
      <c r="L50" s="22"/>
    </row>
    <row r="51" spans="2:12" x14ac:dyDescent="0.2">
      <c r="B51" s="25"/>
      <c r="C51" s="22"/>
      <c r="D51" s="25"/>
      <c r="E51" s="63"/>
      <c r="F51" s="25">
        <v>3</v>
      </c>
      <c r="G51" s="27">
        <v>1.5</v>
      </c>
      <c r="H51" s="27"/>
      <c r="I51" s="27">
        <v>1.5</v>
      </c>
      <c r="J51" s="23">
        <f>F51*(G51+ (G51= 0))*(H51+ (H51= 0))*(I51+ (I51= 0))</f>
        <v>6.75</v>
      </c>
      <c r="K51" s="25"/>
      <c r="L51" s="22"/>
    </row>
    <row r="52" spans="2:12" x14ac:dyDescent="0.2">
      <c r="B52" s="25"/>
      <c r="C52" s="22"/>
      <c r="D52" s="25"/>
      <c r="E52" s="63"/>
      <c r="F52" s="25">
        <v>2</v>
      </c>
      <c r="G52" s="27">
        <v>3.2</v>
      </c>
      <c r="H52" s="27"/>
      <c r="I52" s="27">
        <v>0.6</v>
      </c>
      <c r="J52" s="23">
        <f>F52*(G52+ (G52= 0))*(H52+ (H52= 0))*(I52+ (I52= 0))</f>
        <v>3.84</v>
      </c>
      <c r="K52" s="25"/>
      <c r="L52" s="22"/>
    </row>
    <row r="53" spans="2:12" x14ac:dyDescent="0.2">
      <c r="B53" s="25"/>
      <c r="C53" s="22"/>
      <c r="D53" s="25"/>
      <c r="E53" s="63"/>
      <c r="F53" s="25">
        <v>1</v>
      </c>
      <c r="G53" s="27">
        <v>2.6</v>
      </c>
      <c r="H53" s="27"/>
      <c r="I53" s="27">
        <v>0.9</v>
      </c>
      <c r="J53" s="23">
        <f>F53*(G53+ (G53= 0))*(H53+ (H53= 0))*(I53+ (I53= 0))</f>
        <v>2.3400000000000003</v>
      </c>
      <c r="K53" s="25"/>
      <c r="L53" s="22"/>
    </row>
    <row r="54" spans="2:12" x14ac:dyDescent="0.2">
      <c r="B54" s="25"/>
      <c r="C54" s="22"/>
      <c r="D54" s="25"/>
      <c r="E54" s="64"/>
      <c r="F54" s="25"/>
      <c r="G54" s="25"/>
      <c r="H54" s="25"/>
      <c r="I54" s="25"/>
      <c r="J54" s="71">
        <f>SUM(J49:J53)</f>
        <v>27.01</v>
      </c>
      <c r="K54" s="38">
        <v>14.05</v>
      </c>
      <c r="L54" s="66">
        <f>ROUND(K54*J54,2)</f>
        <v>379.49</v>
      </c>
    </row>
    <row r="55" spans="2:12" s="4" customFormat="1" x14ac:dyDescent="0.2">
      <c r="B55" s="31" t="s">
        <v>299</v>
      </c>
      <c r="C55" s="31" t="s">
        <v>14</v>
      </c>
      <c r="D55" s="31" t="s">
        <v>18</v>
      </c>
      <c r="E55" s="45" t="s">
        <v>275</v>
      </c>
      <c r="F55" s="32"/>
      <c r="G55" s="32"/>
      <c r="H55" s="32"/>
      <c r="I55" s="32"/>
      <c r="J55" s="32"/>
      <c r="K55" s="36"/>
      <c r="L55" s="24"/>
    </row>
    <row r="56" spans="2:12" ht="145.5" customHeight="1" x14ac:dyDescent="0.2">
      <c r="B56" s="25"/>
      <c r="C56" s="22"/>
      <c r="D56" s="25"/>
      <c r="E56" s="44" t="s">
        <v>276</v>
      </c>
      <c r="F56" s="25"/>
      <c r="G56" s="25"/>
      <c r="H56" s="25"/>
      <c r="I56" s="25"/>
      <c r="J56" s="36"/>
      <c r="K56" s="25"/>
      <c r="L56" s="22"/>
    </row>
    <row r="57" spans="2:12" x14ac:dyDescent="0.2">
      <c r="B57" s="25"/>
      <c r="C57" s="22"/>
      <c r="D57" s="25"/>
      <c r="E57" s="63" t="s">
        <v>151</v>
      </c>
      <c r="F57" s="25">
        <v>2</v>
      </c>
      <c r="G57" s="27">
        <v>1.1499999999999999</v>
      </c>
      <c r="H57" s="27"/>
      <c r="I57" s="27"/>
      <c r="J57" s="23">
        <f>F57*(G57+ (G57= 0))*(H57+ (H57= 0))*(I57+ (I57= 0))</f>
        <v>2.2999999999999998</v>
      </c>
      <c r="K57" s="25"/>
      <c r="L57" s="22"/>
    </row>
    <row r="58" spans="2:12" x14ac:dyDescent="0.2">
      <c r="B58" s="25"/>
      <c r="C58" s="22"/>
      <c r="D58" s="25"/>
      <c r="E58" s="63"/>
      <c r="F58" s="25">
        <v>2</v>
      </c>
      <c r="G58" s="27">
        <v>1.45</v>
      </c>
      <c r="H58" s="27"/>
      <c r="I58" s="27"/>
      <c r="J58" s="23">
        <f>F58*(G58+ (G58= 0))*(H58+ (H58= 0))*(I58+ (I58= 0))</f>
        <v>2.9</v>
      </c>
      <c r="K58" s="25"/>
      <c r="L58" s="22"/>
    </row>
    <row r="59" spans="2:12" x14ac:dyDescent="0.2">
      <c r="B59" s="25"/>
      <c r="C59" s="22"/>
      <c r="D59" s="25"/>
      <c r="E59" s="64"/>
      <c r="F59" s="25"/>
      <c r="G59" s="25"/>
      <c r="H59" s="25"/>
      <c r="I59" s="25"/>
      <c r="J59" s="71">
        <f>SUM(J57:J58)</f>
        <v>5.1999999999999993</v>
      </c>
      <c r="K59" s="38">
        <v>95</v>
      </c>
      <c r="L59" s="66">
        <f>ROUND(K59*J59,2)</f>
        <v>494</v>
      </c>
    </row>
    <row r="60" spans="2:12" s="4" customFormat="1" ht="27" customHeight="1" x14ac:dyDescent="0.2">
      <c r="B60" s="31" t="s">
        <v>300</v>
      </c>
      <c r="C60" s="31" t="s">
        <v>14</v>
      </c>
      <c r="D60" s="31" t="s">
        <v>18</v>
      </c>
      <c r="E60" s="45" t="s">
        <v>148</v>
      </c>
      <c r="F60" s="32"/>
      <c r="G60" s="32"/>
      <c r="H60" s="32"/>
      <c r="I60" s="32"/>
      <c r="J60" s="32"/>
      <c r="K60" s="36"/>
      <c r="L60" s="24"/>
    </row>
    <row r="61" spans="2:12" ht="57.6" customHeight="1" x14ac:dyDescent="0.2">
      <c r="B61" s="25"/>
      <c r="C61" s="22"/>
      <c r="D61" s="25"/>
      <c r="E61" s="44" t="s">
        <v>150</v>
      </c>
      <c r="F61" s="25"/>
      <c r="G61" s="25"/>
      <c r="H61" s="25"/>
      <c r="I61" s="25"/>
      <c r="J61" s="36"/>
      <c r="K61" s="25"/>
      <c r="L61" s="22"/>
    </row>
    <row r="62" spans="2:12" x14ac:dyDescent="0.2">
      <c r="B62" s="25"/>
      <c r="C62" s="22"/>
      <c r="D62" s="25"/>
      <c r="E62" s="63" t="s">
        <v>151</v>
      </c>
      <c r="F62" s="25">
        <v>1</v>
      </c>
      <c r="G62" s="27">
        <v>1</v>
      </c>
      <c r="H62" s="27"/>
      <c r="I62" s="27"/>
      <c r="J62" s="23">
        <v>1.2</v>
      </c>
      <c r="K62" s="25"/>
      <c r="L62" s="22"/>
    </row>
    <row r="63" spans="2:12" x14ac:dyDescent="0.2">
      <c r="B63" s="25"/>
      <c r="C63" s="22"/>
      <c r="D63" s="25"/>
      <c r="E63" s="64"/>
      <c r="F63" s="25"/>
      <c r="G63" s="25"/>
      <c r="H63" s="25"/>
      <c r="I63" s="25"/>
      <c r="J63" s="71">
        <f>SUM(J62:J62)</f>
        <v>1.2</v>
      </c>
      <c r="K63" s="38">
        <v>94.25</v>
      </c>
      <c r="L63" s="66">
        <f>ROUND(K63*J63,2)</f>
        <v>113.1</v>
      </c>
    </row>
    <row r="64" spans="2:12" s="4" customFormat="1" ht="27.75" customHeight="1" x14ac:dyDescent="0.2">
      <c r="B64" s="31" t="s">
        <v>301</v>
      </c>
      <c r="C64" s="31" t="s">
        <v>14</v>
      </c>
      <c r="D64" s="31" t="s">
        <v>120</v>
      </c>
      <c r="E64" s="45" t="s">
        <v>205</v>
      </c>
      <c r="F64" s="32"/>
      <c r="G64" s="32"/>
      <c r="H64" s="32"/>
      <c r="I64" s="32"/>
      <c r="J64" s="32"/>
      <c r="K64" s="36"/>
      <c r="L64" s="24"/>
    </row>
    <row r="65" spans="2:12" ht="47.45" customHeight="1" x14ac:dyDescent="0.2">
      <c r="B65" s="25"/>
      <c r="C65" s="22"/>
      <c r="D65" s="25"/>
      <c r="E65" s="44" t="s">
        <v>254</v>
      </c>
      <c r="F65" s="25"/>
      <c r="G65" s="25"/>
      <c r="H65" s="25"/>
      <c r="I65" s="25"/>
      <c r="J65" s="36"/>
      <c r="K65" s="25"/>
      <c r="L65" s="22"/>
    </row>
    <row r="66" spans="2:12" x14ac:dyDescent="0.2">
      <c r="B66" s="25"/>
      <c r="C66" s="22"/>
      <c r="D66" s="25"/>
      <c r="E66" s="63" t="s">
        <v>149</v>
      </c>
      <c r="F66" s="25">
        <v>1</v>
      </c>
      <c r="G66" s="27">
        <v>1.4</v>
      </c>
      <c r="H66" s="27">
        <v>0</v>
      </c>
      <c r="I66" s="27">
        <v>0</v>
      </c>
      <c r="J66" s="23">
        <f>F66*(G66+ (G66= 0))*(H66+ (H66= 0))*(I66+ (I66= 0))</f>
        <v>1.4</v>
      </c>
      <c r="K66" s="25"/>
      <c r="L66" s="22"/>
    </row>
    <row r="67" spans="2:12" x14ac:dyDescent="0.2">
      <c r="B67" s="25"/>
      <c r="C67" s="22"/>
      <c r="D67" s="25"/>
      <c r="E67" s="64"/>
      <c r="F67" s="25"/>
      <c r="G67" s="25"/>
      <c r="H67" s="25"/>
      <c r="I67" s="25"/>
      <c r="J67" s="38">
        <f>SUM(J66:J66)</f>
        <v>1.4</v>
      </c>
      <c r="K67" s="38">
        <v>187.5</v>
      </c>
      <c r="L67" s="66">
        <f>ROUND(K67*J67,2)</f>
        <v>262.5</v>
      </c>
    </row>
    <row r="68" spans="2:12" s="4" customFormat="1" ht="30.6" customHeight="1" x14ac:dyDescent="0.2">
      <c r="B68" s="31" t="s">
        <v>370</v>
      </c>
      <c r="C68" s="31" t="s">
        <v>14</v>
      </c>
      <c r="D68" s="31" t="s">
        <v>120</v>
      </c>
      <c r="E68" s="45" t="s">
        <v>253</v>
      </c>
      <c r="F68" s="32"/>
      <c r="G68" s="32"/>
      <c r="H68" s="32"/>
      <c r="I68" s="32"/>
      <c r="J68" s="32"/>
      <c r="K68" s="36"/>
      <c r="L68" s="24"/>
    </row>
    <row r="69" spans="2:12" ht="49.9" customHeight="1" x14ac:dyDescent="0.2">
      <c r="B69" s="25"/>
      <c r="C69" s="22"/>
      <c r="D69" s="25"/>
      <c r="E69" s="44" t="s">
        <v>206</v>
      </c>
      <c r="F69" s="25"/>
      <c r="G69" s="25"/>
      <c r="H69" s="25"/>
      <c r="I69" s="25"/>
      <c r="J69" s="36"/>
      <c r="K69" s="25"/>
      <c r="L69" s="22"/>
    </row>
    <row r="70" spans="2:12" x14ac:dyDescent="0.2">
      <c r="B70" s="25"/>
      <c r="C70" s="22"/>
      <c r="D70" s="25"/>
      <c r="E70" s="63" t="s">
        <v>47</v>
      </c>
      <c r="F70" s="25">
        <v>1</v>
      </c>
      <c r="G70" s="27">
        <v>1.4</v>
      </c>
      <c r="H70" s="27">
        <v>0</v>
      </c>
      <c r="I70" s="27">
        <v>0</v>
      </c>
      <c r="J70" s="23">
        <f>F70*(G70+ (G70= 0))*(H70+ (H70= 0))*(I70+ (I70= 0))</f>
        <v>1.4</v>
      </c>
      <c r="K70" s="25"/>
      <c r="L70" s="22"/>
    </row>
    <row r="71" spans="2:12" x14ac:dyDescent="0.2">
      <c r="B71" s="25"/>
      <c r="C71" s="22"/>
      <c r="D71" s="25"/>
      <c r="E71" s="65"/>
      <c r="F71" s="25"/>
      <c r="G71" s="25"/>
      <c r="H71" s="25"/>
      <c r="I71" s="25"/>
      <c r="J71" s="71">
        <f>SUM(J70:J70)</f>
        <v>1.4</v>
      </c>
      <c r="K71" s="38">
        <v>167.5</v>
      </c>
      <c r="L71" s="66">
        <f>ROUND(K71*J71,2)</f>
        <v>234.5</v>
      </c>
    </row>
    <row r="72" spans="2:12" s="4" customFormat="1" ht="38.25" customHeight="1" x14ac:dyDescent="0.2">
      <c r="B72" s="31" t="s">
        <v>377</v>
      </c>
      <c r="C72" s="31" t="s">
        <v>14</v>
      </c>
      <c r="D72" s="31" t="s">
        <v>17</v>
      </c>
      <c r="E72" s="45" t="s">
        <v>51</v>
      </c>
      <c r="F72" s="32"/>
      <c r="G72" s="32"/>
      <c r="H72" s="32"/>
      <c r="I72" s="32"/>
      <c r="J72" s="32"/>
      <c r="K72" s="36"/>
      <c r="L72" s="24"/>
    </row>
    <row r="73" spans="2:12" ht="132.6" customHeight="1" x14ac:dyDescent="0.2">
      <c r="B73" s="25"/>
      <c r="C73" s="22"/>
      <c r="D73" s="25"/>
      <c r="E73" s="46" t="s">
        <v>53</v>
      </c>
      <c r="F73" s="25"/>
      <c r="G73" s="25"/>
      <c r="H73" s="25"/>
      <c r="I73" s="25"/>
      <c r="J73" s="36"/>
      <c r="K73" s="25"/>
      <c r="L73" s="22"/>
    </row>
    <row r="74" spans="2:12" x14ac:dyDescent="0.2">
      <c r="B74" s="25"/>
      <c r="C74" s="22"/>
      <c r="D74" s="25"/>
      <c r="E74" s="63" t="s">
        <v>38</v>
      </c>
      <c r="F74" s="25">
        <v>1</v>
      </c>
      <c r="G74" s="27">
        <v>10.6</v>
      </c>
      <c r="H74" s="27">
        <v>0</v>
      </c>
      <c r="I74" s="27">
        <v>4.8499999999999996</v>
      </c>
      <c r="J74" s="23">
        <f t="shared" ref="J74:J81" si="2">F74*(G74+ (G74= 0))*(H74+ (H74= 0))*(I74+ (I74= 0))</f>
        <v>51.41</v>
      </c>
      <c r="K74" s="25"/>
      <c r="L74" s="22"/>
    </row>
    <row r="75" spans="2:12" x14ac:dyDescent="0.2">
      <c r="B75" s="25"/>
      <c r="C75" s="22"/>
      <c r="D75" s="25"/>
      <c r="E75" s="63" t="s">
        <v>54</v>
      </c>
      <c r="F75" s="25">
        <v>-2</v>
      </c>
      <c r="G75" s="27">
        <v>0.4</v>
      </c>
      <c r="H75" s="27">
        <v>0</v>
      </c>
      <c r="I75" s="27">
        <v>4.8499999999999996</v>
      </c>
      <c r="J75" s="23">
        <f t="shared" si="2"/>
        <v>-3.88</v>
      </c>
      <c r="K75" s="25"/>
      <c r="L75" s="22"/>
    </row>
    <row r="76" spans="2:12" x14ac:dyDescent="0.2">
      <c r="B76" s="25"/>
      <c r="C76" s="22"/>
      <c r="D76" s="25"/>
      <c r="E76" s="63" t="s">
        <v>55</v>
      </c>
      <c r="F76" s="25">
        <v>-1</v>
      </c>
      <c r="G76" s="27">
        <v>1.6</v>
      </c>
      <c r="H76" s="27">
        <v>0</v>
      </c>
      <c r="I76" s="27">
        <v>2.5</v>
      </c>
      <c r="J76" s="23">
        <f t="shared" si="2"/>
        <v>-4</v>
      </c>
      <c r="K76" s="25"/>
      <c r="L76" s="22"/>
    </row>
    <row r="77" spans="2:12" x14ac:dyDescent="0.2">
      <c r="B77" s="25"/>
      <c r="C77" s="22"/>
      <c r="D77" s="25"/>
      <c r="E77" s="63" t="s">
        <v>57</v>
      </c>
      <c r="F77" s="25">
        <v>-4</v>
      </c>
      <c r="G77" s="27">
        <v>0.9</v>
      </c>
      <c r="H77" s="27">
        <v>0</v>
      </c>
      <c r="I77" s="27">
        <v>0.9</v>
      </c>
      <c r="J77" s="23">
        <f t="shared" si="2"/>
        <v>-3.24</v>
      </c>
      <c r="K77" s="25"/>
      <c r="L77" s="22"/>
    </row>
    <row r="78" spans="2:12" x14ac:dyDescent="0.2">
      <c r="B78" s="25"/>
      <c r="C78" s="22"/>
      <c r="D78" s="25"/>
      <c r="E78" s="63" t="s">
        <v>40</v>
      </c>
      <c r="F78" s="25">
        <v>1</v>
      </c>
      <c r="G78" s="27">
        <v>14.8</v>
      </c>
      <c r="H78" s="27">
        <v>0</v>
      </c>
      <c r="I78" s="27">
        <v>2.2999999999999998</v>
      </c>
      <c r="J78" s="23">
        <f t="shared" si="2"/>
        <v>34.04</v>
      </c>
      <c r="K78" s="25"/>
      <c r="L78" s="22"/>
    </row>
    <row r="79" spans="2:12" x14ac:dyDescent="0.2">
      <c r="B79" s="25"/>
      <c r="C79" s="22"/>
      <c r="D79" s="25"/>
      <c r="E79" s="63"/>
      <c r="F79" s="25">
        <v>1</v>
      </c>
      <c r="G79" s="27">
        <v>14.8</v>
      </c>
      <c r="H79" s="27">
        <v>0</v>
      </c>
      <c r="I79" s="27">
        <v>1.4</v>
      </c>
      <c r="J79" s="23">
        <f t="shared" si="2"/>
        <v>20.72</v>
      </c>
      <c r="K79" s="25"/>
      <c r="L79" s="22"/>
    </row>
    <row r="80" spans="2:12" x14ac:dyDescent="0.2">
      <c r="B80" s="25"/>
      <c r="C80" s="22"/>
      <c r="D80" s="25"/>
      <c r="E80" s="63" t="s">
        <v>54</v>
      </c>
      <c r="F80" s="25">
        <v>-1</v>
      </c>
      <c r="G80" s="27">
        <v>0.4</v>
      </c>
      <c r="H80" s="27">
        <v>0</v>
      </c>
      <c r="I80" s="27">
        <v>2.2999999999999998</v>
      </c>
      <c r="J80" s="23">
        <f t="shared" si="2"/>
        <v>-0.91999999999999993</v>
      </c>
      <c r="K80" s="25"/>
      <c r="L80" s="22"/>
    </row>
    <row r="81" spans="2:12" x14ac:dyDescent="0.2">
      <c r="B81" s="25"/>
      <c r="C81" s="22"/>
      <c r="D81" s="25"/>
      <c r="E81" s="63" t="s">
        <v>55</v>
      </c>
      <c r="F81" s="25">
        <v>-1</v>
      </c>
      <c r="G81" s="27">
        <v>1.9</v>
      </c>
      <c r="H81" s="27">
        <v>0</v>
      </c>
      <c r="I81" s="27">
        <v>2.2000000000000002</v>
      </c>
      <c r="J81" s="23">
        <f t="shared" si="2"/>
        <v>-4.18</v>
      </c>
      <c r="K81" s="25"/>
      <c r="L81" s="22"/>
    </row>
    <row r="82" spans="2:12" x14ac:dyDescent="0.2">
      <c r="B82" s="25"/>
      <c r="C82" s="22"/>
      <c r="D82" s="25"/>
      <c r="E82" s="64"/>
      <c r="F82" s="25"/>
      <c r="G82" s="25"/>
      <c r="H82" s="25"/>
      <c r="I82" s="25"/>
      <c r="J82" s="71">
        <f>SUM(J74:J81)</f>
        <v>89.949999999999989</v>
      </c>
      <c r="K82" s="38">
        <v>54.8</v>
      </c>
      <c r="L82" s="66">
        <f>ROUND(K82*J82,2)</f>
        <v>4929.26</v>
      </c>
    </row>
    <row r="83" spans="2:12" s="4" customFormat="1" ht="19.899999999999999" customHeight="1" x14ac:dyDescent="0.2">
      <c r="B83" s="31" t="s">
        <v>378</v>
      </c>
      <c r="C83" s="31" t="s">
        <v>14</v>
      </c>
      <c r="D83" s="31" t="s">
        <v>19</v>
      </c>
      <c r="E83" s="45" t="s">
        <v>26</v>
      </c>
      <c r="F83" s="32"/>
      <c r="G83" s="32"/>
      <c r="H83" s="32"/>
      <c r="I83" s="32"/>
      <c r="J83" s="32"/>
      <c r="K83" s="36"/>
      <c r="L83" s="24"/>
    </row>
    <row r="84" spans="2:12" ht="57" customHeight="1" x14ac:dyDescent="0.2">
      <c r="B84" s="25"/>
      <c r="C84" s="22"/>
      <c r="D84" s="25"/>
      <c r="E84" s="44" t="s">
        <v>73</v>
      </c>
      <c r="F84" s="25"/>
      <c r="G84" s="25"/>
      <c r="H84" s="25"/>
      <c r="I84" s="25"/>
      <c r="J84" s="36"/>
      <c r="K84" s="25"/>
      <c r="L84" s="22"/>
    </row>
    <row r="85" spans="2:12" x14ac:dyDescent="0.2">
      <c r="B85" s="25"/>
      <c r="C85" s="22"/>
      <c r="D85" s="25"/>
      <c r="E85" s="63" t="s">
        <v>72</v>
      </c>
      <c r="F85" s="25">
        <v>2</v>
      </c>
      <c r="G85" s="27">
        <v>0</v>
      </c>
      <c r="H85" s="27">
        <v>0</v>
      </c>
      <c r="I85" s="27">
        <v>0</v>
      </c>
      <c r="J85" s="23">
        <f>F85*(G85+ (G85= 0))*(H85+ (H85= 0))*(I85+ (I85= 0))</f>
        <v>2</v>
      </c>
      <c r="K85" s="25"/>
      <c r="L85" s="22"/>
    </row>
    <row r="86" spans="2:12" x14ac:dyDescent="0.2">
      <c r="B86" s="25"/>
      <c r="C86" s="22"/>
      <c r="D86" s="25"/>
      <c r="E86" s="25"/>
      <c r="F86" s="25"/>
      <c r="G86" s="25"/>
      <c r="H86" s="25"/>
      <c r="I86" s="25"/>
      <c r="J86" s="71">
        <f>SUM(J85:J85)</f>
        <v>2</v>
      </c>
      <c r="K86" s="38">
        <v>360</v>
      </c>
      <c r="L86" s="66">
        <f>ROUND(K86*J86,2)</f>
        <v>720</v>
      </c>
    </row>
    <row r="87" spans="2:12" s="6" customFormat="1" x14ac:dyDescent="0.2">
      <c r="B87" s="77" t="s">
        <v>302</v>
      </c>
      <c r="C87" s="33" t="s">
        <v>12</v>
      </c>
      <c r="D87" s="33"/>
      <c r="E87" s="47" t="s">
        <v>268</v>
      </c>
      <c r="F87" s="33"/>
      <c r="G87" s="33"/>
      <c r="H87" s="33"/>
      <c r="I87" s="33"/>
      <c r="J87" s="33"/>
      <c r="K87" s="6">
        <v>1</v>
      </c>
      <c r="L87" s="34">
        <f>ROUND(SUM(L8:L86),2)</f>
        <v>11463.14</v>
      </c>
    </row>
    <row r="88" spans="2:12" s="4" customFormat="1" x14ac:dyDescent="0.2">
      <c r="B88" s="32"/>
      <c r="C88" s="32"/>
      <c r="D88" s="32"/>
      <c r="E88" s="76"/>
      <c r="F88" s="32"/>
      <c r="G88" s="32"/>
      <c r="H88" s="32"/>
      <c r="I88" s="32"/>
      <c r="J88" s="32"/>
      <c r="K88" s="23"/>
      <c r="L88" s="24"/>
    </row>
    <row r="89" spans="2:12" s="3" customFormat="1" x14ac:dyDescent="0.2">
      <c r="B89" s="19" t="s">
        <v>20</v>
      </c>
      <c r="C89" s="19" t="s">
        <v>12</v>
      </c>
      <c r="D89" s="19" t="s">
        <v>3</v>
      </c>
      <c r="E89" s="42" t="s">
        <v>274</v>
      </c>
      <c r="F89" s="20"/>
      <c r="G89" s="20"/>
      <c r="H89" s="20"/>
      <c r="I89" s="20"/>
      <c r="J89" s="20"/>
      <c r="K89" s="70"/>
      <c r="L89" s="78">
        <f>L115</f>
        <v>3611.47</v>
      </c>
    </row>
    <row r="90" spans="2:12" s="1" customFormat="1" x14ac:dyDescent="0.2">
      <c r="B90" s="21" t="s">
        <v>303</v>
      </c>
      <c r="C90" s="21" t="s">
        <v>14</v>
      </c>
      <c r="D90" s="21" t="s">
        <v>17</v>
      </c>
      <c r="E90" s="43" t="s">
        <v>37</v>
      </c>
      <c r="F90" s="22"/>
      <c r="G90" s="22"/>
      <c r="H90" s="22"/>
      <c r="I90" s="22"/>
      <c r="J90" s="32"/>
      <c r="K90" s="25"/>
      <c r="L90" s="24"/>
    </row>
    <row r="91" spans="2:12" ht="47.45" customHeight="1" x14ac:dyDescent="0.2">
      <c r="B91" s="25"/>
      <c r="C91" s="22"/>
      <c r="D91" s="25"/>
      <c r="E91" s="44" t="s">
        <v>52</v>
      </c>
      <c r="F91" s="26"/>
      <c r="G91" s="25"/>
      <c r="H91" s="27"/>
      <c r="I91" s="27"/>
      <c r="J91" s="23"/>
      <c r="K91" s="23"/>
      <c r="L91" s="22"/>
    </row>
    <row r="92" spans="2:12" x14ac:dyDescent="0.2">
      <c r="B92" s="25"/>
      <c r="C92" s="22"/>
      <c r="D92" s="25"/>
      <c r="E92" s="63" t="s">
        <v>44</v>
      </c>
      <c r="F92" s="25">
        <v>1</v>
      </c>
      <c r="G92" s="27">
        <v>8.9</v>
      </c>
      <c r="H92" s="27">
        <v>0</v>
      </c>
      <c r="I92" s="27">
        <v>2.7</v>
      </c>
      <c r="J92" s="23">
        <f>F92*(G92+ (G92= 0))*(H92+ (H92= 0))*(I92+ (I92= 0))</f>
        <v>24.03</v>
      </c>
      <c r="K92" s="25"/>
      <c r="L92" s="22"/>
    </row>
    <row r="93" spans="2:12" x14ac:dyDescent="0.2">
      <c r="B93" s="25"/>
      <c r="C93" s="22"/>
      <c r="D93" s="25"/>
      <c r="E93" s="63" t="s">
        <v>147</v>
      </c>
      <c r="F93" s="25">
        <v>-1</v>
      </c>
      <c r="G93" s="27">
        <v>2</v>
      </c>
      <c r="H93" s="27">
        <v>0</v>
      </c>
      <c r="I93" s="27">
        <v>3</v>
      </c>
      <c r="J93" s="23">
        <f>F93*(G93+ (G93= 0))*(H93+ (H93= 0))*(I93+ (I93= 0))</f>
        <v>-6</v>
      </c>
      <c r="K93" s="25"/>
      <c r="L93" s="22"/>
    </row>
    <row r="94" spans="2:12" x14ac:dyDescent="0.2">
      <c r="B94" s="25"/>
      <c r="C94" s="22"/>
      <c r="D94" s="25"/>
      <c r="E94" s="63" t="s">
        <v>55</v>
      </c>
      <c r="F94" s="25">
        <v>-1</v>
      </c>
      <c r="G94" s="27">
        <v>1</v>
      </c>
      <c r="H94" s="27">
        <v>0</v>
      </c>
      <c r="I94" s="27">
        <v>2</v>
      </c>
      <c r="J94" s="23">
        <f>F94*(G94+ (G94= 0))*(H94+ (H94= 0))*(I94+ (I94= 0))</f>
        <v>-2</v>
      </c>
      <c r="K94" s="25"/>
      <c r="L94" s="22"/>
    </row>
    <row r="95" spans="2:12" x14ac:dyDescent="0.2">
      <c r="B95" s="25"/>
      <c r="C95" s="22"/>
      <c r="D95" s="25"/>
      <c r="E95" s="63" t="s">
        <v>56</v>
      </c>
      <c r="F95" s="25">
        <v>-2</v>
      </c>
      <c r="G95" s="27">
        <v>1</v>
      </c>
      <c r="H95" s="27">
        <v>0</v>
      </c>
      <c r="I95" s="27">
        <v>1</v>
      </c>
      <c r="J95" s="23">
        <f>F95*(G95+ (G95= 0))*(H95+ (H95= 0))*(I95+ (I95= 0))</f>
        <v>-2</v>
      </c>
      <c r="K95" s="25"/>
      <c r="L95" s="22"/>
    </row>
    <row r="96" spans="2:12" s="8" customFormat="1" x14ac:dyDescent="0.2">
      <c r="B96" s="25"/>
      <c r="C96" s="22"/>
      <c r="D96" s="25"/>
      <c r="E96" s="63" t="s">
        <v>67</v>
      </c>
      <c r="F96" s="25">
        <v>1</v>
      </c>
      <c r="G96" s="27">
        <v>13.5</v>
      </c>
      <c r="H96" s="27">
        <v>0</v>
      </c>
      <c r="I96" s="27">
        <v>3</v>
      </c>
      <c r="J96" s="23">
        <f>F96*(G96+ (G96= 0))*(H96+ (H96= 0))*(I96+ (I96= 0))</f>
        <v>40.5</v>
      </c>
      <c r="K96" s="25"/>
      <c r="L96" s="22"/>
    </row>
    <row r="97" spans="2:12" x14ac:dyDescent="0.2">
      <c r="B97" s="25"/>
      <c r="C97" s="22"/>
      <c r="D97" s="25"/>
      <c r="E97" s="64"/>
      <c r="F97" s="25"/>
      <c r="G97" s="25"/>
      <c r="H97" s="25"/>
      <c r="I97" s="21"/>
      <c r="J97" s="71">
        <f>SUM(J92:J96)</f>
        <v>54.53</v>
      </c>
      <c r="K97" s="38">
        <v>15.1</v>
      </c>
      <c r="L97" s="66">
        <f>ROUND(K97*J97,2)</f>
        <v>823.4</v>
      </c>
    </row>
    <row r="98" spans="2:12" s="4" customFormat="1" ht="14.45" customHeight="1" x14ac:dyDescent="0.2">
      <c r="B98" s="21" t="s">
        <v>304</v>
      </c>
      <c r="C98" s="31" t="s">
        <v>14</v>
      </c>
      <c r="D98" s="31" t="s">
        <v>17</v>
      </c>
      <c r="E98" s="45" t="s">
        <v>249</v>
      </c>
      <c r="F98" s="32"/>
      <c r="G98" s="32"/>
      <c r="H98" s="32"/>
      <c r="I98" s="32"/>
      <c r="J98" s="32"/>
      <c r="K98" s="36"/>
      <c r="L98" s="24"/>
    </row>
    <row r="99" spans="2:12" ht="72" customHeight="1" x14ac:dyDescent="0.2">
      <c r="B99" s="25"/>
      <c r="C99" s="22"/>
      <c r="D99" s="25"/>
      <c r="E99" s="44" t="s">
        <v>250</v>
      </c>
      <c r="F99" s="25"/>
      <c r="G99" s="25"/>
      <c r="H99" s="25"/>
      <c r="I99" s="25"/>
      <c r="J99" s="36"/>
      <c r="K99" s="25"/>
      <c r="L99" s="22"/>
    </row>
    <row r="100" spans="2:12" x14ac:dyDescent="0.2">
      <c r="B100" s="25"/>
      <c r="C100" s="22"/>
      <c r="D100" s="25"/>
      <c r="E100" s="63" t="s">
        <v>44</v>
      </c>
      <c r="F100" s="25">
        <v>1</v>
      </c>
      <c r="G100" s="27">
        <v>8.9</v>
      </c>
      <c r="H100" s="27">
        <v>0</v>
      </c>
      <c r="I100" s="27">
        <v>3</v>
      </c>
      <c r="J100" s="23">
        <f>F100*(G100+ (G100= 0))*(H100+ (H100= 0))*(I100+ (I100= 0))</f>
        <v>26.700000000000003</v>
      </c>
      <c r="K100" s="25"/>
      <c r="L100" s="22"/>
    </row>
    <row r="101" spans="2:12" x14ac:dyDescent="0.2">
      <c r="B101" s="25"/>
      <c r="C101" s="22"/>
      <c r="D101" s="25"/>
      <c r="E101" s="63" t="s">
        <v>147</v>
      </c>
      <c r="F101" s="25">
        <v>-1</v>
      </c>
      <c r="G101" s="27">
        <v>2</v>
      </c>
      <c r="H101" s="27">
        <v>0</v>
      </c>
      <c r="I101" s="27">
        <v>3</v>
      </c>
      <c r="J101" s="23">
        <f>F101*(G101+ (G101= 0))*(H101+ (H101= 0))*(I101+ (I101= 0))</f>
        <v>-6</v>
      </c>
      <c r="K101" s="25"/>
      <c r="L101" s="22"/>
    </row>
    <row r="102" spans="2:12" x14ac:dyDescent="0.2">
      <c r="B102" s="25"/>
      <c r="C102" s="22"/>
      <c r="D102" s="25"/>
      <c r="E102" s="63" t="s">
        <v>55</v>
      </c>
      <c r="F102" s="25">
        <v>-1</v>
      </c>
      <c r="G102" s="27">
        <v>1</v>
      </c>
      <c r="H102" s="27">
        <v>0</v>
      </c>
      <c r="I102" s="27">
        <v>2.5</v>
      </c>
      <c r="J102" s="23">
        <f>F102*(G102+ (G102= 0))*(H102+ (H102= 0))*(I102+ (I102= 0))</f>
        <v>-2.5</v>
      </c>
      <c r="K102" s="25"/>
      <c r="L102" s="22"/>
    </row>
    <row r="103" spans="2:12" x14ac:dyDescent="0.2">
      <c r="B103" s="25"/>
      <c r="C103" s="22"/>
      <c r="D103" s="25"/>
      <c r="E103" s="63" t="s">
        <v>56</v>
      </c>
      <c r="F103" s="25">
        <v>-2</v>
      </c>
      <c r="G103" s="27">
        <v>1</v>
      </c>
      <c r="H103" s="27">
        <v>0</v>
      </c>
      <c r="I103" s="27">
        <v>1</v>
      </c>
      <c r="J103" s="23">
        <f>F103*(G103+ (G103= 0))*(H103+ (H103= 0))*(I103+ (I103= 0))</f>
        <v>-2</v>
      </c>
      <c r="K103" s="25"/>
      <c r="L103" s="22"/>
    </row>
    <row r="104" spans="2:12" s="8" customFormat="1" x14ac:dyDescent="0.2">
      <c r="B104" s="25"/>
      <c r="C104" s="22"/>
      <c r="D104" s="25"/>
      <c r="E104" s="63" t="s">
        <v>67</v>
      </c>
      <c r="F104" s="25">
        <v>1</v>
      </c>
      <c r="G104" s="27">
        <v>13.5</v>
      </c>
      <c r="H104" s="27">
        <v>0</v>
      </c>
      <c r="I104" s="27">
        <v>3</v>
      </c>
      <c r="J104" s="23">
        <f>F104*(G104+ (G104= 0))*(H104+ (H104= 0))*(I104+ (I104= 0))</f>
        <v>40.5</v>
      </c>
      <c r="K104" s="25"/>
      <c r="L104" s="22"/>
    </row>
    <row r="105" spans="2:12" x14ac:dyDescent="0.2">
      <c r="B105" s="25"/>
      <c r="C105" s="22"/>
      <c r="D105" s="25"/>
      <c r="E105" s="64"/>
      <c r="F105" s="25"/>
      <c r="G105" s="25"/>
      <c r="H105" s="25"/>
      <c r="I105" s="25"/>
      <c r="J105" s="71">
        <f>SUM(J100:J104)</f>
        <v>56.7</v>
      </c>
      <c r="K105" s="38">
        <v>25</v>
      </c>
      <c r="L105" s="66">
        <f>ROUND(K105*J105,2)</f>
        <v>1417.5</v>
      </c>
    </row>
    <row r="106" spans="2:12" s="4" customFormat="1" ht="24.6" customHeight="1" x14ac:dyDescent="0.2">
      <c r="B106" s="21" t="s">
        <v>305</v>
      </c>
      <c r="C106" s="31" t="s">
        <v>14</v>
      </c>
      <c r="D106" s="31" t="s">
        <v>17</v>
      </c>
      <c r="E106" s="45" t="s">
        <v>384</v>
      </c>
      <c r="F106" s="32"/>
      <c r="G106" s="32"/>
      <c r="H106" s="32"/>
      <c r="I106" s="32"/>
      <c r="J106" s="32"/>
      <c r="K106" s="36"/>
      <c r="L106" s="24"/>
    </row>
    <row r="107" spans="2:12" ht="53.45" customHeight="1" x14ac:dyDescent="0.2">
      <c r="B107" s="25"/>
      <c r="C107" s="22"/>
      <c r="D107" s="25"/>
      <c r="E107" s="44" t="s">
        <v>385</v>
      </c>
      <c r="F107" s="25"/>
      <c r="G107" s="25"/>
      <c r="H107" s="25"/>
      <c r="I107" s="25"/>
      <c r="J107" s="36"/>
      <c r="K107" s="25"/>
      <c r="L107" s="22"/>
    </row>
    <row r="108" spans="2:12" x14ac:dyDescent="0.2">
      <c r="B108" s="25"/>
      <c r="C108" s="22"/>
      <c r="D108" s="25"/>
      <c r="E108" s="63" t="s">
        <v>60</v>
      </c>
      <c r="F108" s="25">
        <v>1</v>
      </c>
      <c r="G108" s="27">
        <v>13.5</v>
      </c>
      <c r="H108" s="27">
        <v>0</v>
      </c>
      <c r="I108" s="27">
        <v>3</v>
      </c>
      <c r="J108" s="23">
        <f>F108*(G108+ (G108= 0))*(H108+ (H108= 0))*(I108+ (I108= 0))</f>
        <v>40.5</v>
      </c>
      <c r="K108" s="25"/>
      <c r="L108" s="22"/>
    </row>
    <row r="109" spans="2:12" x14ac:dyDescent="0.2">
      <c r="B109" s="25"/>
      <c r="C109" s="22"/>
      <c r="D109" s="25"/>
      <c r="E109" s="63" t="s">
        <v>61</v>
      </c>
      <c r="F109" s="25">
        <v>1</v>
      </c>
      <c r="G109" s="27">
        <v>5.0999999999999996</v>
      </c>
      <c r="H109" s="27">
        <v>0</v>
      </c>
      <c r="I109" s="27">
        <v>3</v>
      </c>
      <c r="J109" s="23">
        <f>F109*(G109+ (G109= 0))*(H109+ (H109= 0))*(I109+ (I109= 0))</f>
        <v>15.299999999999999</v>
      </c>
      <c r="K109" s="25"/>
      <c r="L109" s="22"/>
    </row>
    <row r="110" spans="2:12" x14ac:dyDescent="0.2">
      <c r="B110" s="25"/>
      <c r="C110" s="22"/>
      <c r="D110" s="25"/>
      <c r="E110" s="44"/>
      <c r="F110" s="25"/>
      <c r="G110" s="25"/>
      <c r="H110" s="25"/>
      <c r="I110" s="25"/>
      <c r="J110" s="71">
        <f>SUM(J108:J109)</f>
        <v>55.8</v>
      </c>
      <c r="K110" s="38">
        <v>16.649999999999999</v>
      </c>
      <c r="L110" s="66">
        <f>ROUND(K110*J110,2)</f>
        <v>929.07</v>
      </c>
    </row>
    <row r="111" spans="2:12" s="4" customFormat="1" ht="23.45" customHeight="1" x14ac:dyDescent="0.2">
      <c r="B111" s="21" t="s">
        <v>371</v>
      </c>
      <c r="C111" s="31" t="s">
        <v>14</v>
      </c>
      <c r="D111" s="31" t="s">
        <v>140</v>
      </c>
      <c r="E111" s="45" t="s">
        <v>382</v>
      </c>
      <c r="F111" s="32"/>
      <c r="G111" s="32"/>
      <c r="H111" s="32"/>
      <c r="I111" s="32"/>
      <c r="J111" s="32"/>
      <c r="K111" s="36"/>
      <c r="L111" s="24"/>
    </row>
    <row r="112" spans="2:12" ht="87.6" customHeight="1" x14ac:dyDescent="0.2">
      <c r="B112" s="25"/>
      <c r="C112" s="22"/>
      <c r="D112" s="25"/>
      <c r="E112" s="46" t="s">
        <v>383</v>
      </c>
      <c r="F112" s="25"/>
      <c r="G112" s="25"/>
      <c r="H112" s="25"/>
      <c r="I112" s="25"/>
      <c r="J112" s="36"/>
      <c r="K112" s="25"/>
      <c r="L112" s="22"/>
    </row>
    <row r="113" spans="2:12" x14ac:dyDescent="0.2">
      <c r="B113" s="25"/>
      <c r="C113" s="22"/>
      <c r="D113" s="25"/>
      <c r="E113" s="63"/>
      <c r="F113" s="25">
        <v>1</v>
      </c>
      <c r="G113" s="27">
        <v>0</v>
      </c>
      <c r="H113" s="27">
        <v>0</v>
      </c>
      <c r="I113" s="27">
        <v>0</v>
      </c>
      <c r="J113" s="23">
        <f>F113*(G113+ (G113= 0))*(H113+ (H113= 0))*(I113+ (I113= 0))</f>
        <v>1</v>
      </c>
      <c r="K113" s="25"/>
      <c r="L113" s="22"/>
    </row>
    <row r="114" spans="2:12" x14ac:dyDescent="0.2">
      <c r="B114" s="25"/>
      <c r="C114" s="22"/>
      <c r="D114" s="25"/>
      <c r="E114" s="44"/>
      <c r="F114" s="25"/>
      <c r="G114" s="25"/>
      <c r="H114" s="25"/>
      <c r="I114" s="25"/>
      <c r="J114" s="71">
        <f>SUM(J113:J113)</f>
        <v>1</v>
      </c>
      <c r="K114" s="38">
        <v>441.5</v>
      </c>
      <c r="L114" s="66">
        <f>ROUND(K114*J114,2)</f>
        <v>441.5</v>
      </c>
    </row>
    <row r="115" spans="2:12" s="6" customFormat="1" ht="13.5" customHeight="1" x14ac:dyDescent="0.2">
      <c r="B115" s="77" t="s">
        <v>306</v>
      </c>
      <c r="C115" s="33" t="s">
        <v>12</v>
      </c>
      <c r="D115" s="33"/>
      <c r="E115" s="47" t="s">
        <v>272</v>
      </c>
      <c r="F115" s="33"/>
      <c r="G115" s="33"/>
      <c r="H115" s="33"/>
      <c r="I115" s="33"/>
      <c r="J115" s="33"/>
      <c r="K115" s="6">
        <v>1</v>
      </c>
      <c r="L115" s="83">
        <f>ROUND(SUM(L90:L114),2)</f>
        <v>3611.47</v>
      </c>
    </row>
    <row r="116" spans="2:12" s="4" customFormat="1" ht="13.5" customHeight="1" x14ac:dyDescent="0.2">
      <c r="B116" s="32"/>
      <c r="C116" s="32"/>
      <c r="D116" s="32"/>
      <c r="E116" s="76"/>
      <c r="F116" s="32"/>
      <c r="G116" s="32"/>
      <c r="H116" s="32"/>
      <c r="I116" s="32"/>
      <c r="J116" s="67"/>
      <c r="K116" s="23"/>
      <c r="L116" s="24"/>
    </row>
    <row r="117" spans="2:12" s="3" customFormat="1" x14ac:dyDescent="0.2">
      <c r="B117" s="19" t="s">
        <v>65</v>
      </c>
      <c r="C117" s="19" t="s">
        <v>12</v>
      </c>
      <c r="D117" s="19" t="s">
        <v>3</v>
      </c>
      <c r="E117" s="42" t="s">
        <v>152</v>
      </c>
      <c r="F117" s="20"/>
      <c r="G117" s="20"/>
      <c r="H117" s="20"/>
      <c r="I117" s="20"/>
      <c r="J117" s="20"/>
      <c r="K117" s="70"/>
      <c r="L117" s="78">
        <f>L166</f>
        <v>8993.25</v>
      </c>
    </row>
    <row r="118" spans="2:12" s="2" customFormat="1" ht="28.9" customHeight="1" x14ac:dyDescent="0.2">
      <c r="B118" s="21" t="s">
        <v>307</v>
      </c>
      <c r="C118" s="31" t="s">
        <v>14</v>
      </c>
      <c r="D118" s="35" t="s">
        <v>17</v>
      </c>
      <c r="E118" s="45" t="s">
        <v>75</v>
      </c>
      <c r="F118" s="36"/>
      <c r="G118" s="36"/>
      <c r="H118" s="36"/>
      <c r="I118" s="36"/>
      <c r="J118" s="36"/>
      <c r="K118" s="36"/>
      <c r="L118" s="24"/>
    </row>
    <row r="119" spans="2:12" ht="259.89999999999998" customHeight="1" x14ac:dyDescent="0.2">
      <c r="B119" s="25"/>
      <c r="C119" s="22"/>
      <c r="D119" s="25"/>
      <c r="E119" s="44" t="s">
        <v>281</v>
      </c>
      <c r="F119" s="25"/>
      <c r="G119" s="25"/>
      <c r="H119" s="25"/>
      <c r="I119" s="25"/>
      <c r="J119" s="36"/>
      <c r="K119" s="25"/>
      <c r="L119" s="22"/>
    </row>
    <row r="120" spans="2:12" x14ac:dyDescent="0.2">
      <c r="B120" s="25"/>
      <c r="C120" s="22"/>
      <c r="D120" s="25"/>
      <c r="E120" s="63" t="s">
        <v>58</v>
      </c>
      <c r="F120" s="25">
        <v>1</v>
      </c>
      <c r="G120" s="27">
        <v>3.3</v>
      </c>
      <c r="H120" s="27">
        <v>0</v>
      </c>
      <c r="I120" s="27">
        <v>3</v>
      </c>
      <c r="J120" s="23">
        <f t="shared" ref="J120:J131" si="3">F120*(G120+ (G120= 0))*(H120+ (H120= 0))*(I120+ (I120= 0))</f>
        <v>9.8999999999999986</v>
      </c>
      <c r="K120" s="25"/>
      <c r="L120" s="22"/>
    </row>
    <row r="121" spans="2:12" x14ac:dyDescent="0.2">
      <c r="B121" s="25"/>
      <c r="C121" s="22"/>
      <c r="D121" s="25"/>
      <c r="E121" s="63"/>
      <c r="F121" s="25">
        <v>1</v>
      </c>
      <c r="G121" s="27">
        <v>1.8</v>
      </c>
      <c r="H121" s="27">
        <v>0</v>
      </c>
      <c r="I121" s="27">
        <v>3</v>
      </c>
      <c r="J121" s="23">
        <f t="shared" si="3"/>
        <v>5.4</v>
      </c>
      <c r="K121" s="25"/>
      <c r="L121" s="22"/>
    </row>
    <row r="122" spans="2:12" x14ac:dyDescent="0.2">
      <c r="B122" s="25"/>
      <c r="C122" s="22"/>
      <c r="D122" s="25"/>
      <c r="E122" s="63"/>
      <c r="F122" s="25">
        <v>1</v>
      </c>
      <c r="G122" s="27">
        <v>3.3</v>
      </c>
      <c r="H122" s="27">
        <v>0</v>
      </c>
      <c r="I122" s="27">
        <v>3</v>
      </c>
      <c r="J122" s="23">
        <f t="shared" si="3"/>
        <v>9.8999999999999986</v>
      </c>
      <c r="K122" s="25"/>
      <c r="L122" s="22"/>
    </row>
    <row r="123" spans="2:12" x14ac:dyDescent="0.2">
      <c r="B123" s="25"/>
      <c r="C123" s="22"/>
      <c r="D123" s="25"/>
      <c r="E123" s="63"/>
      <c r="F123" s="25">
        <v>1</v>
      </c>
      <c r="G123" s="27">
        <v>4.0999999999999996</v>
      </c>
      <c r="H123" s="27">
        <v>0</v>
      </c>
      <c r="I123" s="27">
        <v>3</v>
      </c>
      <c r="J123" s="23">
        <f t="shared" si="3"/>
        <v>12.299999999999999</v>
      </c>
      <c r="K123" s="25"/>
      <c r="L123" s="22"/>
    </row>
    <row r="124" spans="2:12" x14ac:dyDescent="0.2">
      <c r="B124" s="25"/>
      <c r="C124" s="22"/>
      <c r="D124" s="25"/>
      <c r="E124" s="63" t="s">
        <v>3</v>
      </c>
      <c r="F124" s="25">
        <v>1</v>
      </c>
      <c r="G124" s="27">
        <v>2</v>
      </c>
      <c r="H124" s="27">
        <v>0</v>
      </c>
      <c r="I124" s="27">
        <v>3</v>
      </c>
      <c r="J124" s="23">
        <f t="shared" si="3"/>
        <v>6</v>
      </c>
      <c r="K124" s="25"/>
      <c r="L124" s="22"/>
    </row>
    <row r="125" spans="2:12" x14ac:dyDescent="0.2">
      <c r="B125" s="25"/>
      <c r="C125" s="22"/>
      <c r="D125" s="25"/>
      <c r="E125" s="63" t="s">
        <v>3</v>
      </c>
      <c r="F125" s="25">
        <v>1</v>
      </c>
      <c r="G125" s="27">
        <v>2.35</v>
      </c>
      <c r="H125" s="27">
        <v>0</v>
      </c>
      <c r="I125" s="27">
        <v>3</v>
      </c>
      <c r="J125" s="23">
        <f t="shared" si="3"/>
        <v>7.0500000000000007</v>
      </c>
      <c r="K125" s="25"/>
      <c r="L125" s="22"/>
    </row>
    <row r="126" spans="2:12" x14ac:dyDescent="0.2">
      <c r="B126" s="25"/>
      <c r="C126" s="22"/>
      <c r="D126" s="25"/>
      <c r="E126" s="63"/>
      <c r="F126" s="25">
        <v>1</v>
      </c>
      <c r="G126" s="27">
        <v>5.0999999999999996</v>
      </c>
      <c r="H126" s="27">
        <v>0</v>
      </c>
      <c r="I126" s="27">
        <v>3</v>
      </c>
      <c r="J126" s="23">
        <f t="shared" si="3"/>
        <v>15.299999999999999</v>
      </c>
      <c r="K126" s="25"/>
      <c r="L126" s="22"/>
    </row>
    <row r="127" spans="2:12" x14ac:dyDescent="0.2">
      <c r="B127" s="25"/>
      <c r="C127" s="22"/>
      <c r="D127" s="25"/>
      <c r="E127" s="63"/>
      <c r="F127" s="25">
        <v>1</v>
      </c>
      <c r="G127" s="27">
        <v>3</v>
      </c>
      <c r="H127" s="27">
        <v>0</v>
      </c>
      <c r="I127" s="27">
        <v>3</v>
      </c>
      <c r="J127" s="23">
        <f t="shared" si="3"/>
        <v>9</v>
      </c>
      <c r="K127" s="25"/>
      <c r="L127" s="22"/>
    </row>
    <row r="128" spans="2:12" x14ac:dyDescent="0.2">
      <c r="B128" s="25"/>
      <c r="C128" s="22"/>
      <c r="D128" s="25"/>
      <c r="E128" s="63"/>
      <c r="F128" s="25">
        <v>1</v>
      </c>
      <c r="G128" s="27">
        <v>2.7</v>
      </c>
      <c r="H128" s="27">
        <v>0</v>
      </c>
      <c r="I128" s="27">
        <v>3</v>
      </c>
      <c r="J128" s="23">
        <f t="shared" si="3"/>
        <v>8.1000000000000014</v>
      </c>
      <c r="K128" s="25"/>
      <c r="L128" s="22"/>
    </row>
    <row r="129" spans="2:12" x14ac:dyDescent="0.2">
      <c r="B129" s="25"/>
      <c r="C129" s="22"/>
      <c r="D129" s="25"/>
      <c r="E129" s="63"/>
      <c r="F129" s="25">
        <v>1</v>
      </c>
      <c r="G129" s="27">
        <v>3.8</v>
      </c>
      <c r="H129" s="27">
        <v>0</v>
      </c>
      <c r="I129" s="27">
        <v>3</v>
      </c>
      <c r="J129" s="23">
        <f t="shared" si="3"/>
        <v>11.399999999999999</v>
      </c>
      <c r="K129" s="25"/>
      <c r="L129" s="22"/>
    </row>
    <row r="130" spans="2:12" x14ac:dyDescent="0.2">
      <c r="B130" s="25"/>
      <c r="C130" s="22"/>
      <c r="D130" s="25"/>
      <c r="E130" s="63" t="s">
        <v>3</v>
      </c>
      <c r="F130" s="25">
        <v>2</v>
      </c>
      <c r="G130" s="27">
        <v>0.6</v>
      </c>
      <c r="H130" s="27">
        <v>0</v>
      </c>
      <c r="I130" s="27">
        <v>3</v>
      </c>
      <c r="J130" s="23">
        <f t="shared" si="3"/>
        <v>3.5999999999999996</v>
      </c>
      <c r="K130" s="25"/>
      <c r="L130" s="22"/>
    </row>
    <row r="131" spans="2:12" x14ac:dyDescent="0.2">
      <c r="B131" s="25"/>
      <c r="C131" s="22"/>
      <c r="D131" s="25"/>
      <c r="E131" s="63" t="s">
        <v>166</v>
      </c>
      <c r="F131" s="25">
        <v>-6</v>
      </c>
      <c r="G131" s="27">
        <v>0.8</v>
      </c>
      <c r="H131" s="27">
        <v>0</v>
      </c>
      <c r="I131" s="27">
        <v>2.1</v>
      </c>
      <c r="J131" s="23">
        <f t="shared" si="3"/>
        <v>-10.080000000000002</v>
      </c>
      <c r="K131" s="25"/>
      <c r="L131" s="22"/>
    </row>
    <row r="132" spans="2:12" x14ac:dyDescent="0.2">
      <c r="B132" s="25"/>
      <c r="C132" s="22"/>
      <c r="D132" s="25"/>
      <c r="E132" s="64"/>
      <c r="F132" s="25"/>
      <c r="G132" s="25"/>
      <c r="H132" s="25"/>
      <c r="I132" s="25"/>
      <c r="J132" s="71">
        <f>SUM(J120:J131)</f>
        <v>87.86999999999999</v>
      </c>
      <c r="K132" s="38">
        <v>60</v>
      </c>
      <c r="L132" s="66">
        <f>ROUND(K132*J132,2)</f>
        <v>5272.2</v>
      </c>
    </row>
    <row r="133" spans="2:12" ht="29.45" customHeight="1" x14ac:dyDescent="0.2">
      <c r="B133" s="21" t="s">
        <v>308</v>
      </c>
      <c r="C133" s="21" t="s">
        <v>14</v>
      </c>
      <c r="D133" s="28" t="s">
        <v>17</v>
      </c>
      <c r="E133" s="43" t="s">
        <v>76</v>
      </c>
      <c r="F133" s="25"/>
      <c r="G133" s="25"/>
      <c r="H133" s="25"/>
      <c r="I133" s="25"/>
      <c r="J133" s="36"/>
      <c r="K133" s="25"/>
      <c r="L133" s="24"/>
    </row>
    <row r="134" spans="2:12" ht="291.75" customHeight="1" x14ac:dyDescent="0.2">
      <c r="B134" s="25"/>
      <c r="C134" s="22"/>
      <c r="D134" s="25"/>
      <c r="E134" s="46" t="s">
        <v>282</v>
      </c>
      <c r="F134" s="25"/>
      <c r="G134" s="25"/>
      <c r="H134" s="25"/>
      <c r="I134" s="25"/>
      <c r="J134" s="36"/>
      <c r="K134" s="25"/>
      <c r="L134" s="22"/>
    </row>
    <row r="135" spans="2:12" x14ac:dyDescent="0.2">
      <c r="B135" s="25"/>
      <c r="C135" s="22"/>
      <c r="D135" s="25"/>
      <c r="E135" s="63" t="s">
        <v>96</v>
      </c>
      <c r="F135" s="25">
        <v>1</v>
      </c>
      <c r="G135" s="27">
        <v>4.3</v>
      </c>
      <c r="H135" s="27">
        <v>0</v>
      </c>
      <c r="I135" s="27">
        <v>3</v>
      </c>
      <c r="J135" s="23">
        <f>F135*(G135+ (G135= 0))*(H135+ (H135= 0))*(I135+ (I135= 0))</f>
        <v>12.899999999999999</v>
      </c>
      <c r="K135" s="25"/>
      <c r="L135" s="22"/>
    </row>
    <row r="136" spans="2:12" x14ac:dyDescent="0.2">
      <c r="B136" s="25"/>
      <c r="C136" s="22"/>
      <c r="D136" s="25"/>
      <c r="E136" s="63" t="s">
        <v>3</v>
      </c>
      <c r="F136" s="25">
        <v>1</v>
      </c>
      <c r="G136" s="27">
        <v>2</v>
      </c>
      <c r="H136" s="27">
        <v>0</v>
      </c>
      <c r="I136" s="27">
        <v>3</v>
      </c>
      <c r="J136" s="23">
        <f>F136*(G136+ (G136= 0))*(H136+ (H136= 0))*(I136+ (I136= 0))</f>
        <v>6</v>
      </c>
      <c r="K136" s="25"/>
      <c r="L136" s="22"/>
    </row>
    <row r="137" spans="2:12" x14ac:dyDescent="0.2">
      <c r="B137" s="25"/>
      <c r="C137" s="22"/>
      <c r="D137" s="25"/>
      <c r="E137" s="63" t="s">
        <v>3</v>
      </c>
      <c r="F137" s="25">
        <v>-1</v>
      </c>
      <c r="G137" s="27">
        <v>0.85</v>
      </c>
      <c r="H137" s="27">
        <v>0</v>
      </c>
      <c r="I137" s="27">
        <v>2.1</v>
      </c>
      <c r="J137" s="23">
        <f>F137*(G137+ (G137= 0))*(H137+ (H137= 0))*(I137+ (I137= 0))</f>
        <v>-1.7849999999999999</v>
      </c>
      <c r="K137" s="25"/>
      <c r="L137" s="22"/>
    </row>
    <row r="138" spans="2:12" x14ac:dyDescent="0.2">
      <c r="B138" s="25"/>
      <c r="C138" s="22"/>
      <c r="D138" s="25"/>
      <c r="E138" s="64"/>
      <c r="F138" s="25"/>
      <c r="G138" s="25"/>
      <c r="H138" s="25"/>
      <c r="I138" s="25"/>
      <c r="J138" s="71">
        <f>SUM(J135:J137)</f>
        <v>17.114999999999998</v>
      </c>
      <c r="K138" s="38">
        <v>105</v>
      </c>
      <c r="L138" s="66">
        <f>ROUND(K138*J138,2)</f>
        <v>1797.08</v>
      </c>
    </row>
    <row r="139" spans="2:12" s="2" customFormat="1" x14ac:dyDescent="0.2">
      <c r="B139" s="21" t="s">
        <v>309</v>
      </c>
      <c r="C139" s="31" t="s">
        <v>14</v>
      </c>
      <c r="D139" s="35" t="s">
        <v>17</v>
      </c>
      <c r="E139" s="45" t="s">
        <v>62</v>
      </c>
      <c r="F139" s="36"/>
      <c r="G139" s="36"/>
      <c r="H139" s="36"/>
      <c r="I139" s="36"/>
      <c r="J139" s="36"/>
      <c r="K139" s="36"/>
      <c r="L139" s="24"/>
    </row>
    <row r="140" spans="2:12" ht="51" customHeight="1" x14ac:dyDescent="0.2">
      <c r="B140" s="25"/>
      <c r="C140" s="22"/>
      <c r="D140" s="25"/>
      <c r="E140" s="44" t="s">
        <v>63</v>
      </c>
      <c r="F140" s="25"/>
      <c r="G140" s="25"/>
      <c r="H140" s="25"/>
      <c r="I140" s="25"/>
      <c r="J140" s="36"/>
      <c r="K140" s="25"/>
      <c r="L140" s="22"/>
    </row>
    <row r="141" spans="2:12" x14ac:dyDescent="0.2">
      <c r="B141" s="25"/>
      <c r="C141" s="22"/>
      <c r="D141" s="25"/>
      <c r="E141" s="63" t="s">
        <v>64</v>
      </c>
      <c r="F141" s="25">
        <v>5</v>
      </c>
      <c r="G141" s="27">
        <v>2</v>
      </c>
      <c r="H141" s="27">
        <v>0</v>
      </c>
      <c r="I141" s="27">
        <v>3</v>
      </c>
      <c r="J141" s="23">
        <f>F141*(G141+ (G141= 0))*(H141+ (H141= 0))*(I141+ (I141= 0))</f>
        <v>30</v>
      </c>
      <c r="K141" s="25"/>
      <c r="L141" s="22"/>
    </row>
    <row r="142" spans="2:12" x14ac:dyDescent="0.2">
      <c r="B142" s="25"/>
      <c r="C142" s="22"/>
      <c r="D142" s="25"/>
      <c r="E142" s="63"/>
      <c r="F142" s="25">
        <v>1</v>
      </c>
      <c r="G142" s="27">
        <v>4.1500000000000004</v>
      </c>
      <c r="H142" s="27">
        <v>0</v>
      </c>
      <c r="I142" s="27">
        <v>3</v>
      </c>
      <c r="J142" s="23">
        <f>F142*(G142+ (G142= 0))*(H142+ (H142= 0))*(I142+ (I142= 0))</f>
        <v>12.450000000000001</v>
      </c>
      <c r="K142" s="25"/>
      <c r="L142" s="22"/>
    </row>
    <row r="143" spans="2:12" x14ac:dyDescent="0.2">
      <c r="B143" s="25"/>
      <c r="C143" s="22"/>
      <c r="D143" s="25"/>
      <c r="E143" s="63"/>
      <c r="F143" s="25">
        <v>1</v>
      </c>
      <c r="G143" s="27">
        <v>4.0999999999999996</v>
      </c>
      <c r="H143" s="27">
        <v>0</v>
      </c>
      <c r="I143" s="27">
        <v>3</v>
      </c>
      <c r="J143" s="23">
        <f>F143*(G143+ (G143= 0))*(H143+ (H143= 0))*(I143+ (I143= 0))</f>
        <v>12.299999999999999</v>
      </c>
      <c r="K143" s="25"/>
      <c r="L143" s="22"/>
    </row>
    <row r="144" spans="2:12" x14ac:dyDescent="0.2">
      <c r="B144" s="25"/>
      <c r="C144" s="22"/>
      <c r="D144" s="25"/>
      <c r="E144" s="63" t="s">
        <v>59</v>
      </c>
      <c r="F144" s="25">
        <v>-3</v>
      </c>
      <c r="G144" s="27">
        <v>0.8</v>
      </c>
      <c r="H144" s="27">
        <v>0</v>
      </c>
      <c r="I144" s="27">
        <v>2.1</v>
      </c>
      <c r="J144" s="23">
        <f>F144*(G144+ (G144= 0))*(H144+ (H144= 0))*(I144+ (I144= 0))</f>
        <v>-5.0400000000000009</v>
      </c>
      <c r="K144" s="25"/>
      <c r="L144" s="22"/>
    </row>
    <row r="145" spans="2:12" x14ac:dyDescent="0.2">
      <c r="B145" s="25"/>
      <c r="C145" s="22"/>
      <c r="D145" s="25"/>
      <c r="E145" s="64"/>
      <c r="F145" s="25"/>
      <c r="G145" s="25"/>
      <c r="H145" s="25"/>
      <c r="I145" s="25"/>
      <c r="J145" s="71">
        <f>SUM(J141:J144)</f>
        <v>49.71</v>
      </c>
      <c r="K145" s="38">
        <v>6.5</v>
      </c>
      <c r="L145" s="66">
        <f>ROUND(K145*J145,2)</f>
        <v>323.12</v>
      </c>
    </row>
    <row r="146" spans="2:12" s="4" customFormat="1" x14ac:dyDescent="0.2">
      <c r="B146" s="21" t="s">
        <v>379</v>
      </c>
      <c r="C146" s="31" t="s">
        <v>14</v>
      </c>
      <c r="D146" s="31" t="s">
        <v>39</v>
      </c>
      <c r="E146" s="45" t="s">
        <v>158</v>
      </c>
      <c r="F146" s="32"/>
      <c r="G146" s="32"/>
      <c r="H146" s="32"/>
      <c r="I146" s="32"/>
      <c r="J146" s="32"/>
      <c r="K146" s="36"/>
      <c r="L146" s="24"/>
    </row>
    <row r="147" spans="2:12" ht="69.75" customHeight="1" x14ac:dyDescent="0.2">
      <c r="B147" s="25"/>
      <c r="C147" s="22"/>
      <c r="D147" s="25"/>
      <c r="E147" s="44" t="s">
        <v>164</v>
      </c>
      <c r="F147" s="25"/>
      <c r="G147" s="25"/>
      <c r="H147" s="25"/>
      <c r="I147" s="25"/>
      <c r="J147" s="36"/>
      <c r="K147" s="25"/>
      <c r="L147" s="22"/>
    </row>
    <row r="148" spans="2:12" x14ac:dyDescent="0.2">
      <c r="B148" s="25"/>
      <c r="C148" s="22"/>
      <c r="D148" s="25"/>
      <c r="E148" s="63" t="s">
        <v>159</v>
      </c>
      <c r="F148" s="25">
        <v>1</v>
      </c>
      <c r="G148" s="27">
        <v>0</v>
      </c>
      <c r="H148" s="27">
        <v>0</v>
      </c>
      <c r="I148" s="27">
        <v>6.4</v>
      </c>
      <c r="J148" s="23">
        <f>F148*(G148+ (G148= 0))*(H148+ (H148= 0))*(I148+ (I148= 0))</f>
        <v>6.4</v>
      </c>
      <c r="K148" s="25"/>
      <c r="L148" s="22"/>
    </row>
    <row r="149" spans="2:12" x14ac:dyDescent="0.2">
      <c r="B149" s="25"/>
      <c r="C149" s="22"/>
      <c r="D149" s="25"/>
      <c r="E149" s="63" t="s">
        <v>160</v>
      </c>
      <c r="F149" s="25">
        <v>2</v>
      </c>
      <c r="G149" s="27">
        <v>0</v>
      </c>
      <c r="H149" s="27">
        <v>0</v>
      </c>
      <c r="I149" s="27">
        <v>3</v>
      </c>
      <c r="J149" s="23">
        <f>F149*(G149+ (G149= 0))*(H149+ (H149= 0))*(I149+ (I149= 0))</f>
        <v>6</v>
      </c>
      <c r="K149" s="25"/>
      <c r="L149" s="22"/>
    </row>
    <row r="150" spans="2:12" x14ac:dyDescent="0.2">
      <c r="B150" s="25"/>
      <c r="C150" s="22"/>
      <c r="D150" s="25"/>
      <c r="E150" s="63" t="s">
        <v>161</v>
      </c>
      <c r="F150" s="25">
        <v>1</v>
      </c>
      <c r="G150" s="27">
        <v>0</v>
      </c>
      <c r="H150" s="27">
        <v>0</v>
      </c>
      <c r="I150" s="27">
        <v>3</v>
      </c>
      <c r="J150" s="23">
        <f>F150*(G150+ (G150= 0))*(H150+ (H150= 0))*(I150+ (I150= 0))</f>
        <v>3</v>
      </c>
      <c r="K150" s="25"/>
      <c r="L150" s="22"/>
    </row>
    <row r="151" spans="2:12" x14ac:dyDescent="0.2">
      <c r="B151" s="25"/>
      <c r="C151" s="22"/>
      <c r="D151" s="25"/>
      <c r="E151" s="63" t="s">
        <v>217</v>
      </c>
      <c r="F151" s="25">
        <v>2</v>
      </c>
      <c r="G151" s="27">
        <v>0</v>
      </c>
      <c r="H151" s="27">
        <v>0</v>
      </c>
      <c r="I151" s="27">
        <v>3</v>
      </c>
      <c r="J151" s="23">
        <f>F151*(G151+ (G151= 0))*(H151+ (H151= 0))*(I151+ (I151= 0))</f>
        <v>6</v>
      </c>
      <c r="K151" s="25"/>
      <c r="L151" s="22"/>
    </row>
    <row r="152" spans="2:12" x14ac:dyDescent="0.2">
      <c r="B152" s="25"/>
      <c r="C152" s="22"/>
      <c r="D152" s="25"/>
      <c r="E152" s="64"/>
      <c r="F152" s="25"/>
      <c r="G152" s="25"/>
      <c r="H152" s="25"/>
      <c r="I152" s="25"/>
      <c r="J152" s="71">
        <f>SUM(J148:J151)</f>
        <v>21.4</v>
      </c>
      <c r="K152" s="38">
        <v>34.5</v>
      </c>
      <c r="L152" s="66">
        <f>ROUND(K152*J152,2)</f>
        <v>738.3</v>
      </c>
    </row>
    <row r="153" spans="2:12" s="4" customFormat="1" x14ac:dyDescent="0.2">
      <c r="B153" s="21" t="s">
        <v>380</v>
      </c>
      <c r="C153" s="31" t="s">
        <v>14</v>
      </c>
      <c r="D153" s="31" t="s">
        <v>19</v>
      </c>
      <c r="E153" s="45" t="s">
        <v>163</v>
      </c>
      <c r="F153" s="32"/>
      <c r="G153" s="32"/>
      <c r="H153" s="32"/>
      <c r="I153" s="32"/>
      <c r="J153" s="32"/>
      <c r="K153" s="36"/>
      <c r="L153" s="24"/>
    </row>
    <row r="154" spans="2:12" ht="55.9" customHeight="1" x14ac:dyDescent="0.2">
      <c r="B154" s="25"/>
      <c r="C154" s="22"/>
      <c r="D154" s="25"/>
      <c r="E154" s="44" t="s">
        <v>369</v>
      </c>
      <c r="F154" s="25"/>
      <c r="G154" s="25"/>
      <c r="H154" s="25"/>
      <c r="I154" s="25"/>
      <c r="J154" s="36"/>
      <c r="K154" s="25"/>
      <c r="L154" s="22"/>
    </row>
    <row r="155" spans="2:12" x14ac:dyDescent="0.2">
      <c r="B155" s="25"/>
      <c r="C155" s="22"/>
      <c r="D155" s="25"/>
      <c r="E155" s="63" t="s">
        <v>165</v>
      </c>
      <c r="F155" s="25">
        <v>2</v>
      </c>
      <c r="G155" s="27">
        <v>0</v>
      </c>
      <c r="H155" s="27">
        <v>0</v>
      </c>
      <c r="I155" s="27">
        <v>0</v>
      </c>
      <c r="J155" s="23">
        <f>F155*(G155+ (G155= 0))*(H155+ (H155= 0))*(I155+ (I155= 0))</f>
        <v>2</v>
      </c>
      <c r="K155" s="25"/>
      <c r="L155" s="22"/>
    </row>
    <row r="156" spans="2:12" x14ac:dyDescent="0.2">
      <c r="B156" s="25"/>
      <c r="C156" s="22"/>
      <c r="D156" s="25"/>
      <c r="E156" s="63" t="s">
        <v>162</v>
      </c>
      <c r="F156" s="25">
        <v>2</v>
      </c>
      <c r="G156" s="27">
        <v>0</v>
      </c>
      <c r="H156" s="27">
        <v>0</v>
      </c>
      <c r="I156" s="27">
        <v>0</v>
      </c>
      <c r="J156" s="23">
        <f>F156*(G156+ (G156= 0))*(H156+ (H156= 0))*(I156+ (I156= 0))</f>
        <v>2</v>
      </c>
      <c r="K156" s="25"/>
      <c r="L156" s="22"/>
    </row>
    <row r="157" spans="2:12" x14ac:dyDescent="0.2">
      <c r="B157" s="25"/>
      <c r="C157" s="22"/>
      <c r="D157" s="25"/>
      <c r="E157" s="63" t="s">
        <v>217</v>
      </c>
      <c r="F157" s="25">
        <v>2</v>
      </c>
      <c r="G157" s="27">
        <v>0</v>
      </c>
      <c r="H157" s="27">
        <v>0</v>
      </c>
      <c r="I157" s="27">
        <v>3</v>
      </c>
      <c r="J157" s="23">
        <f>F157*(G157+ (G157= 0))*(H157+ (H157= 0))*(I157+ (I157= 0))</f>
        <v>6</v>
      </c>
      <c r="K157" s="25"/>
      <c r="L157" s="22"/>
    </row>
    <row r="158" spans="2:12" x14ac:dyDescent="0.2">
      <c r="B158" s="25"/>
      <c r="C158" s="22"/>
      <c r="D158" s="25"/>
      <c r="E158" s="64"/>
      <c r="F158" s="25"/>
      <c r="G158" s="25"/>
      <c r="H158" s="25"/>
      <c r="I158" s="25"/>
      <c r="J158" s="71">
        <f>SUM(J155:J157)</f>
        <v>10</v>
      </c>
      <c r="K158" s="38">
        <v>30</v>
      </c>
      <c r="L158" s="66">
        <f>ROUND(K158*J158,2)</f>
        <v>300</v>
      </c>
    </row>
    <row r="159" spans="2:12" s="5" customFormat="1" x14ac:dyDescent="0.2">
      <c r="B159" s="21" t="s">
        <v>372</v>
      </c>
      <c r="C159" s="21" t="s">
        <v>14</v>
      </c>
      <c r="D159" s="21" t="s">
        <v>17</v>
      </c>
      <c r="E159" s="48" t="s">
        <v>23</v>
      </c>
      <c r="F159" s="22"/>
      <c r="G159" s="22"/>
      <c r="H159" s="22"/>
      <c r="I159" s="22"/>
      <c r="J159" s="32"/>
      <c r="K159" s="25"/>
      <c r="L159" s="24"/>
    </row>
    <row r="160" spans="2:12" ht="37.5" customHeight="1" x14ac:dyDescent="0.2">
      <c r="B160" s="25"/>
      <c r="C160" s="22"/>
      <c r="D160" s="25"/>
      <c r="E160" s="44" t="s">
        <v>24</v>
      </c>
      <c r="F160" s="25"/>
      <c r="G160" s="25"/>
      <c r="H160" s="25"/>
      <c r="I160" s="25"/>
      <c r="J160" s="36"/>
      <c r="K160" s="25"/>
      <c r="L160" s="22"/>
    </row>
    <row r="161" spans="2:12" x14ac:dyDescent="0.2">
      <c r="B161" s="25"/>
      <c r="C161" s="22"/>
      <c r="D161" s="25"/>
      <c r="E161" s="63" t="s">
        <v>68</v>
      </c>
      <c r="F161" s="25">
        <v>6</v>
      </c>
      <c r="G161" s="27">
        <v>0.85</v>
      </c>
      <c r="H161" s="27">
        <v>0</v>
      </c>
      <c r="I161" s="27">
        <v>2.1</v>
      </c>
      <c r="J161" s="23">
        <f>F161*(G161+ (G161= 0))*(H161+ (H161= 0))*(I161+ (I161= 0))</f>
        <v>10.709999999999999</v>
      </c>
      <c r="K161" s="25"/>
      <c r="L161" s="22"/>
    </row>
    <row r="162" spans="2:12" x14ac:dyDescent="0.2">
      <c r="B162" s="25"/>
      <c r="C162" s="22"/>
      <c r="D162" s="25"/>
      <c r="E162" s="63" t="s">
        <v>71</v>
      </c>
      <c r="F162" s="25">
        <v>1</v>
      </c>
      <c r="G162" s="27">
        <v>1.1000000000000001</v>
      </c>
      <c r="H162" s="27">
        <v>0</v>
      </c>
      <c r="I162" s="27">
        <v>2.2000000000000002</v>
      </c>
      <c r="J162" s="23">
        <f>F162*(G162+ (G162= 0))*(H162+ (H162= 0))*(I162+ (I162= 0))</f>
        <v>2.4200000000000004</v>
      </c>
      <c r="K162" s="25"/>
      <c r="L162" s="22"/>
    </row>
    <row r="163" spans="2:12" x14ac:dyDescent="0.2">
      <c r="B163" s="25"/>
      <c r="C163" s="22"/>
      <c r="D163" s="25"/>
      <c r="E163" s="63" t="s">
        <v>69</v>
      </c>
      <c r="F163" s="25">
        <v>1</v>
      </c>
      <c r="G163" s="27">
        <v>1.2</v>
      </c>
      <c r="H163" s="27">
        <v>1.1000000000000001</v>
      </c>
      <c r="I163" s="27">
        <v>2.1</v>
      </c>
      <c r="J163" s="23">
        <f>F163*(G163+ (G163= 0))*(H163+ (H163= 0))*(I163+ (I163= 0))</f>
        <v>2.7720000000000002</v>
      </c>
      <c r="K163" s="25"/>
      <c r="L163" s="22"/>
    </row>
    <row r="164" spans="2:12" x14ac:dyDescent="0.2">
      <c r="B164" s="25"/>
      <c r="C164" s="22"/>
      <c r="D164" s="25"/>
      <c r="E164" s="63" t="s">
        <v>70</v>
      </c>
      <c r="F164" s="25">
        <v>2</v>
      </c>
      <c r="G164" s="27">
        <v>2.2000000000000002</v>
      </c>
      <c r="H164" s="27">
        <v>0.5</v>
      </c>
      <c r="I164" s="27">
        <v>3</v>
      </c>
      <c r="J164" s="23">
        <f>F164*(G164+ (G164= 0))*(H164+ (H164= 0))*(I164+ (I164= 0))</f>
        <v>6.6000000000000005</v>
      </c>
      <c r="K164" s="25"/>
      <c r="L164" s="22"/>
    </row>
    <row r="165" spans="2:12" x14ac:dyDescent="0.2">
      <c r="B165" s="25"/>
      <c r="C165" s="22"/>
      <c r="D165" s="25"/>
      <c r="E165" s="64"/>
      <c r="F165" s="25"/>
      <c r="G165" s="25"/>
      <c r="H165" s="25"/>
      <c r="I165" s="25"/>
      <c r="J165" s="71">
        <f>SUM(J161:J164)</f>
        <v>22.501999999999999</v>
      </c>
      <c r="K165" s="38">
        <v>25</v>
      </c>
      <c r="L165" s="66">
        <f>ROUND(K165*J165,2)</f>
        <v>562.54999999999995</v>
      </c>
    </row>
    <row r="166" spans="2:12" s="6" customFormat="1" ht="18" customHeight="1" x14ac:dyDescent="0.2">
      <c r="B166" s="77" t="s">
        <v>27</v>
      </c>
      <c r="C166" s="33" t="s">
        <v>12</v>
      </c>
      <c r="D166" s="33"/>
      <c r="E166" s="47" t="s">
        <v>74</v>
      </c>
      <c r="F166" s="33"/>
      <c r="G166" s="33"/>
      <c r="H166" s="33"/>
      <c r="I166" s="33"/>
      <c r="J166" s="33"/>
      <c r="K166" s="79">
        <v>1</v>
      </c>
      <c r="L166" s="34">
        <f>ROUND(SUM(L118:L165),2)</f>
        <v>8993.25</v>
      </c>
    </row>
    <row r="167" spans="2:12" s="4" customFormat="1" ht="18" customHeight="1" x14ac:dyDescent="0.2">
      <c r="B167" s="31"/>
      <c r="C167" s="32"/>
      <c r="D167" s="32"/>
      <c r="E167" s="76"/>
      <c r="F167" s="32"/>
      <c r="G167" s="32"/>
      <c r="H167" s="32"/>
      <c r="I167" s="32"/>
      <c r="J167" s="32"/>
      <c r="K167" s="80"/>
      <c r="L167" s="24"/>
    </row>
    <row r="168" spans="2:12" s="3" customFormat="1" x14ac:dyDescent="0.2">
      <c r="B168" s="19" t="s">
        <v>267</v>
      </c>
      <c r="C168" s="19" t="s">
        <v>12</v>
      </c>
      <c r="D168" s="19" t="s">
        <v>3</v>
      </c>
      <c r="E168" s="42" t="s">
        <v>93</v>
      </c>
      <c r="F168" s="20"/>
      <c r="G168" s="20"/>
      <c r="H168" s="20"/>
      <c r="I168" s="20"/>
      <c r="J168" s="70"/>
      <c r="K168" s="70"/>
      <c r="L168" s="78">
        <f>L186</f>
        <v>14798.5</v>
      </c>
    </row>
    <row r="169" spans="2:12" s="2" customFormat="1" x14ac:dyDescent="0.2">
      <c r="B169" s="31" t="s">
        <v>310</v>
      </c>
      <c r="C169" s="31" t="s">
        <v>14</v>
      </c>
      <c r="D169" s="35" t="s">
        <v>39</v>
      </c>
      <c r="E169" s="45" t="s">
        <v>224</v>
      </c>
      <c r="F169" s="36"/>
      <c r="G169" s="36"/>
      <c r="H169" s="36"/>
      <c r="I169" s="36"/>
      <c r="J169" s="36"/>
      <c r="K169" s="36"/>
      <c r="L169" s="24"/>
    </row>
    <row r="170" spans="2:12" ht="110.25" customHeight="1" x14ac:dyDescent="0.2">
      <c r="B170" s="25"/>
      <c r="C170" s="22"/>
      <c r="D170" s="25"/>
      <c r="E170" s="44" t="s">
        <v>196</v>
      </c>
      <c r="F170" s="25"/>
      <c r="G170" s="25"/>
      <c r="H170" s="25"/>
      <c r="I170" s="25"/>
      <c r="J170" s="36"/>
      <c r="K170" s="25"/>
      <c r="L170" s="22"/>
    </row>
    <row r="171" spans="2:12" x14ac:dyDescent="0.2">
      <c r="B171" s="25"/>
      <c r="C171" s="22"/>
      <c r="D171" s="25"/>
      <c r="E171" s="63" t="s">
        <v>94</v>
      </c>
      <c r="F171" s="25">
        <v>15</v>
      </c>
      <c r="G171" s="27">
        <v>0</v>
      </c>
      <c r="H171" s="27">
        <v>0</v>
      </c>
      <c r="I171" s="27">
        <v>13.5</v>
      </c>
      <c r="J171" s="23">
        <f>F171*(G171+ (G171= 0))*(H171+ (H171= 0))*(I171+ (I171= 0))</f>
        <v>202.5</v>
      </c>
      <c r="K171" s="25"/>
      <c r="L171" s="22"/>
    </row>
    <row r="172" spans="2:12" x14ac:dyDescent="0.2">
      <c r="B172" s="25"/>
      <c r="C172" s="22"/>
      <c r="D172" s="25"/>
      <c r="E172" s="62" t="s">
        <v>95</v>
      </c>
      <c r="F172" s="25">
        <v>15</v>
      </c>
      <c r="G172" s="27">
        <v>0</v>
      </c>
      <c r="H172" s="27">
        <v>0</v>
      </c>
      <c r="I172" s="27">
        <v>13.5</v>
      </c>
      <c r="J172" s="23">
        <f>F172*(G172+ (G172= 0))*(H172+ (H172= 0))*(I172+ (I172= 0))</f>
        <v>202.5</v>
      </c>
      <c r="K172" s="25"/>
      <c r="L172" s="22"/>
    </row>
    <row r="173" spans="2:12" x14ac:dyDescent="0.2">
      <c r="B173" s="25"/>
      <c r="C173" s="22"/>
      <c r="D173" s="25"/>
      <c r="E173" s="63" t="s">
        <v>223</v>
      </c>
      <c r="F173" s="25">
        <v>4</v>
      </c>
      <c r="G173" s="27">
        <v>0</v>
      </c>
      <c r="H173" s="27">
        <v>0</v>
      </c>
      <c r="I173" s="27">
        <v>13.5</v>
      </c>
      <c r="J173" s="23">
        <f>F173*(G173+ (G173= 0))*(H173+ (H173= 0))*(I173+ (I173= 0))</f>
        <v>54</v>
      </c>
      <c r="K173" s="25"/>
      <c r="L173" s="22"/>
    </row>
    <row r="174" spans="2:12" x14ac:dyDescent="0.2">
      <c r="B174" s="25"/>
      <c r="C174" s="22"/>
      <c r="D174" s="25"/>
      <c r="E174" s="64"/>
      <c r="F174" s="25"/>
      <c r="G174" s="25"/>
      <c r="H174" s="25"/>
      <c r="I174" s="25"/>
      <c r="J174" s="71">
        <f>SUM(J171:J173)</f>
        <v>459</v>
      </c>
      <c r="K174" s="38">
        <v>6.65</v>
      </c>
      <c r="L174" s="66">
        <f>ROUND(K174*J174,2)</f>
        <v>3052.35</v>
      </c>
    </row>
    <row r="175" spans="2:12" ht="17.25" customHeight="1" x14ac:dyDescent="0.2">
      <c r="B175" s="31" t="s">
        <v>313</v>
      </c>
      <c r="C175" s="21" t="s">
        <v>14</v>
      </c>
      <c r="D175" s="28" t="s">
        <v>39</v>
      </c>
      <c r="E175" s="43" t="s">
        <v>252</v>
      </c>
      <c r="F175" s="25"/>
      <c r="G175" s="25"/>
      <c r="H175" s="25"/>
      <c r="I175" s="25"/>
      <c r="J175" s="36"/>
      <c r="K175" s="25"/>
      <c r="L175" s="24"/>
    </row>
    <row r="176" spans="2:12" ht="58.15" customHeight="1" x14ac:dyDescent="0.2">
      <c r="B176" s="25"/>
      <c r="C176" s="22"/>
      <c r="D176" s="25"/>
      <c r="E176" s="49" t="s">
        <v>197</v>
      </c>
      <c r="F176" s="25"/>
      <c r="G176" s="25"/>
      <c r="H176" s="25"/>
      <c r="I176" s="25"/>
      <c r="J176" s="36"/>
      <c r="K176" s="25"/>
      <c r="L176" s="22"/>
    </row>
    <row r="177" spans="2:12" x14ac:dyDescent="0.2">
      <c r="B177" s="25"/>
      <c r="C177" s="22"/>
      <c r="D177" s="25"/>
      <c r="E177" s="63" t="s">
        <v>94</v>
      </c>
      <c r="F177" s="25">
        <v>35</v>
      </c>
      <c r="G177" s="27">
        <v>0</v>
      </c>
      <c r="H177" s="27">
        <v>0</v>
      </c>
      <c r="I177" s="27">
        <v>8.9</v>
      </c>
      <c r="J177" s="23">
        <f>F177*(G177+ (G177= 0))*(H177+ (H177= 0))*(I177+ (I177= 0))</f>
        <v>311.5</v>
      </c>
      <c r="K177" s="25"/>
      <c r="L177" s="22"/>
    </row>
    <row r="178" spans="2:12" x14ac:dyDescent="0.2">
      <c r="B178" s="25"/>
      <c r="C178" s="22"/>
      <c r="D178" s="25"/>
      <c r="E178" s="62" t="s">
        <v>95</v>
      </c>
      <c r="F178" s="25">
        <v>35</v>
      </c>
      <c r="G178" s="27">
        <v>0</v>
      </c>
      <c r="H178" s="27">
        <v>0</v>
      </c>
      <c r="I178" s="27">
        <v>8.9</v>
      </c>
      <c r="J178" s="23">
        <f>F178*(G178+ (G178= 0))*(H178+ (H178= 0))*(I178+ (I178= 0))</f>
        <v>311.5</v>
      </c>
      <c r="K178" s="25"/>
      <c r="L178" s="22"/>
    </row>
    <row r="179" spans="2:12" x14ac:dyDescent="0.2">
      <c r="B179" s="25"/>
      <c r="C179" s="22"/>
      <c r="D179" s="25"/>
      <c r="E179" s="63" t="s">
        <v>223</v>
      </c>
      <c r="F179" s="25">
        <v>10</v>
      </c>
      <c r="G179" s="27">
        <v>0</v>
      </c>
      <c r="H179" s="27">
        <v>0</v>
      </c>
      <c r="I179" s="27">
        <v>8.9</v>
      </c>
      <c r="J179" s="23">
        <f>F179*(G179+ (G179= 0))*(H179+ (H179= 0))*(I179+ (I179= 0))</f>
        <v>89</v>
      </c>
      <c r="K179" s="25"/>
      <c r="L179" s="22"/>
    </row>
    <row r="180" spans="2:12" x14ac:dyDescent="0.2">
      <c r="B180" s="25"/>
      <c r="C180" s="22"/>
      <c r="D180" s="25"/>
      <c r="E180" s="64"/>
      <c r="F180" s="25"/>
      <c r="G180" s="25"/>
      <c r="H180" s="25"/>
      <c r="I180" s="25"/>
      <c r="J180" s="71">
        <f>SUM(J177:J179)</f>
        <v>712</v>
      </c>
      <c r="K180" s="38">
        <v>4.03</v>
      </c>
      <c r="L180" s="66">
        <f>ROUND(K180*J180,2)</f>
        <v>2869.36</v>
      </c>
    </row>
    <row r="181" spans="2:12" s="2" customFormat="1" ht="30.6" customHeight="1" x14ac:dyDescent="0.2">
      <c r="B181" s="31" t="s">
        <v>314</v>
      </c>
      <c r="C181" s="31" t="s">
        <v>14</v>
      </c>
      <c r="D181" s="35" t="s">
        <v>17</v>
      </c>
      <c r="E181" s="45" t="s">
        <v>199</v>
      </c>
      <c r="F181" s="36"/>
      <c r="G181" s="36"/>
      <c r="H181" s="36"/>
      <c r="I181" s="36"/>
      <c r="J181" s="36"/>
      <c r="K181" s="36"/>
      <c r="L181" s="24"/>
    </row>
    <row r="182" spans="2:12" ht="96" customHeight="1" x14ac:dyDescent="0.2">
      <c r="B182" s="25"/>
      <c r="C182" s="22"/>
      <c r="D182" s="25"/>
      <c r="E182" s="44" t="s">
        <v>204</v>
      </c>
      <c r="F182" s="25"/>
      <c r="G182" s="25"/>
      <c r="H182" s="25"/>
      <c r="I182" s="25"/>
      <c r="J182" s="36"/>
      <c r="K182" s="25"/>
      <c r="L182" s="22"/>
    </row>
    <row r="183" spans="2:12" x14ac:dyDescent="0.2">
      <c r="B183" s="25"/>
      <c r="C183" s="22"/>
      <c r="D183" s="25"/>
      <c r="E183" s="62" t="s">
        <v>95</v>
      </c>
      <c r="F183" s="25">
        <v>1</v>
      </c>
      <c r="G183" s="27">
        <v>9</v>
      </c>
      <c r="H183" s="27">
        <v>0</v>
      </c>
      <c r="I183" s="27">
        <v>13.5</v>
      </c>
      <c r="J183" s="23">
        <f>F183*(G183+ (G183= 0))*(H183+ (H183= 0))*(I183+ (I183= 0))</f>
        <v>121.5</v>
      </c>
      <c r="K183" s="25"/>
      <c r="L183" s="22"/>
    </row>
    <row r="184" spans="2:12" ht="16.149999999999999" customHeight="1" x14ac:dyDescent="0.2">
      <c r="B184" s="25"/>
      <c r="C184" s="22"/>
      <c r="D184" s="25"/>
      <c r="E184" s="62" t="s">
        <v>95</v>
      </c>
      <c r="F184" s="25">
        <v>1</v>
      </c>
      <c r="G184" s="27">
        <v>9</v>
      </c>
      <c r="H184" s="27">
        <v>0</v>
      </c>
      <c r="I184" s="27">
        <v>13.5</v>
      </c>
      <c r="J184" s="23">
        <f>F184*(G184+ (G184= 0))*(H184+ (H184= 0))*(I184+ (I184= 0))</f>
        <v>121.5</v>
      </c>
      <c r="K184" s="25"/>
      <c r="L184" s="22"/>
    </row>
    <row r="185" spans="2:12" x14ac:dyDescent="0.2">
      <c r="B185" s="25"/>
      <c r="C185" s="22"/>
      <c r="D185" s="25"/>
      <c r="E185" s="44"/>
      <c r="F185" s="25"/>
      <c r="G185" s="25"/>
      <c r="H185" s="25"/>
      <c r="I185" s="25"/>
      <c r="J185" s="71">
        <f>SUM(J183:J184)</f>
        <v>243</v>
      </c>
      <c r="K185" s="38">
        <v>36.53</v>
      </c>
      <c r="L185" s="66">
        <f>ROUND(K185*J185,2)</f>
        <v>8876.7900000000009</v>
      </c>
    </row>
    <row r="186" spans="2:12" s="6" customFormat="1" ht="18" customHeight="1" x14ac:dyDescent="0.2">
      <c r="B186" s="77" t="s">
        <v>315</v>
      </c>
      <c r="C186" s="33" t="s">
        <v>12</v>
      </c>
      <c r="D186" s="33"/>
      <c r="E186" s="47" t="s">
        <v>74</v>
      </c>
      <c r="F186" s="33"/>
      <c r="G186" s="33"/>
      <c r="H186" s="33"/>
      <c r="I186" s="33"/>
      <c r="J186" s="33"/>
      <c r="K186" s="79">
        <v>1</v>
      </c>
      <c r="L186" s="34">
        <f>ROUND(SUM(L169:L185),2)</f>
        <v>14798.5</v>
      </c>
    </row>
    <row r="187" spans="2:12" s="4" customFormat="1" ht="18" customHeight="1" x14ac:dyDescent="0.2">
      <c r="B187" s="32"/>
      <c r="C187" s="32"/>
      <c r="D187" s="32"/>
      <c r="E187" s="76"/>
      <c r="F187" s="32"/>
      <c r="G187" s="32"/>
      <c r="H187" s="32"/>
      <c r="I187" s="32"/>
      <c r="J187" s="32"/>
      <c r="K187" s="67"/>
      <c r="L187" s="24"/>
    </row>
    <row r="188" spans="2:12" s="3" customFormat="1" x14ac:dyDescent="0.2">
      <c r="B188" s="19" t="s">
        <v>311</v>
      </c>
      <c r="C188" s="19" t="s">
        <v>12</v>
      </c>
      <c r="D188" s="19" t="s">
        <v>3</v>
      </c>
      <c r="E188" s="42" t="s">
        <v>269</v>
      </c>
      <c r="F188" s="20"/>
      <c r="G188" s="20"/>
      <c r="H188" s="20"/>
      <c r="I188" s="20"/>
      <c r="J188" s="20"/>
      <c r="K188" s="70"/>
      <c r="L188" s="78">
        <f>L258</f>
        <v>21424.240000000002</v>
      </c>
    </row>
    <row r="189" spans="2:12" s="2" customFormat="1" ht="46.9" customHeight="1" x14ac:dyDescent="0.2">
      <c r="B189" s="31" t="s">
        <v>312</v>
      </c>
      <c r="C189" s="31" t="s">
        <v>14</v>
      </c>
      <c r="D189" s="35" t="s">
        <v>17</v>
      </c>
      <c r="E189" s="45" t="s">
        <v>232</v>
      </c>
      <c r="F189" s="36"/>
      <c r="G189" s="36"/>
      <c r="H189" s="36"/>
      <c r="I189" s="36"/>
      <c r="J189" s="36"/>
      <c r="K189" s="36"/>
      <c r="L189" s="24"/>
    </row>
    <row r="190" spans="2:12" ht="281.25" customHeight="1" x14ac:dyDescent="0.2">
      <c r="B190" s="25"/>
      <c r="C190" s="22"/>
      <c r="D190" s="25"/>
      <c r="E190" s="44" t="s">
        <v>283</v>
      </c>
      <c r="F190" s="25"/>
      <c r="G190" s="25"/>
      <c r="H190" s="25"/>
      <c r="I190" s="25"/>
      <c r="J190" s="36"/>
      <c r="K190" s="25"/>
      <c r="L190" s="22"/>
    </row>
    <row r="191" spans="2:12" x14ac:dyDescent="0.2">
      <c r="B191" s="25"/>
      <c r="C191" s="22"/>
      <c r="D191" s="25"/>
      <c r="E191" s="63" t="s">
        <v>77</v>
      </c>
      <c r="F191" s="25">
        <v>1</v>
      </c>
      <c r="G191" s="27">
        <v>8.9</v>
      </c>
      <c r="H191" s="27">
        <v>0</v>
      </c>
      <c r="I191" s="27">
        <v>3</v>
      </c>
      <c r="J191" s="23">
        <f t="shared" ref="J191:J197" si="4">F191*(G191+ (G191= 0))*(H191+ (H191= 0))*(I191+ (I191= 0))</f>
        <v>26.700000000000003</v>
      </c>
      <c r="K191" s="25"/>
      <c r="L191" s="22"/>
    </row>
    <row r="192" spans="2:12" x14ac:dyDescent="0.2">
      <c r="B192" s="25"/>
      <c r="C192" s="22"/>
      <c r="D192" s="25"/>
      <c r="E192" s="63" t="s">
        <v>131</v>
      </c>
      <c r="F192" s="25">
        <v>-1</v>
      </c>
      <c r="G192" s="27">
        <v>1.1000000000000001</v>
      </c>
      <c r="H192" s="27">
        <v>0</v>
      </c>
      <c r="I192" s="27">
        <v>2.1</v>
      </c>
      <c r="J192" s="23">
        <f t="shared" si="4"/>
        <v>-2.3100000000000005</v>
      </c>
      <c r="K192" s="25"/>
      <c r="L192" s="22"/>
    </row>
    <row r="193" spans="2:12" x14ac:dyDescent="0.2">
      <c r="B193" s="25"/>
      <c r="C193" s="22"/>
      <c r="D193" s="25"/>
      <c r="E193" s="63" t="s">
        <v>78</v>
      </c>
      <c r="F193" s="25">
        <v>1</v>
      </c>
      <c r="G193" s="27">
        <v>13.5</v>
      </c>
      <c r="H193" s="27">
        <v>0</v>
      </c>
      <c r="I193" s="27">
        <v>3</v>
      </c>
      <c r="J193" s="23">
        <f t="shared" si="4"/>
        <v>40.5</v>
      </c>
      <c r="K193" s="25"/>
      <c r="L193" s="22"/>
    </row>
    <row r="194" spans="2:12" x14ac:dyDescent="0.2">
      <c r="B194" s="25"/>
      <c r="C194" s="22"/>
      <c r="D194" s="25"/>
      <c r="E194" s="63" t="s">
        <v>132</v>
      </c>
      <c r="F194" s="25">
        <v>-3</v>
      </c>
      <c r="G194" s="27">
        <v>1</v>
      </c>
      <c r="H194" s="27">
        <v>0</v>
      </c>
      <c r="I194" s="27">
        <v>1.1000000000000001</v>
      </c>
      <c r="J194" s="23">
        <f t="shared" si="4"/>
        <v>-3.3000000000000003</v>
      </c>
      <c r="K194" s="25"/>
      <c r="L194" s="22"/>
    </row>
    <row r="195" spans="2:12" x14ac:dyDescent="0.2">
      <c r="B195" s="25"/>
      <c r="C195" s="22"/>
      <c r="D195" s="25"/>
      <c r="E195" s="63" t="s">
        <v>79</v>
      </c>
      <c r="F195" s="25">
        <v>1</v>
      </c>
      <c r="G195" s="27">
        <v>7</v>
      </c>
      <c r="H195" s="27">
        <v>0</v>
      </c>
      <c r="I195" s="27">
        <v>3</v>
      </c>
      <c r="J195" s="23">
        <f t="shared" si="4"/>
        <v>21</v>
      </c>
      <c r="K195" s="25"/>
      <c r="L195" s="22"/>
    </row>
    <row r="196" spans="2:12" x14ac:dyDescent="0.2">
      <c r="B196" s="25"/>
      <c r="C196" s="22"/>
      <c r="D196" s="25"/>
      <c r="E196" s="63" t="s">
        <v>133</v>
      </c>
      <c r="F196" s="25">
        <v>-1</v>
      </c>
      <c r="G196" s="27">
        <v>0.85</v>
      </c>
      <c r="H196" s="27">
        <v>0</v>
      </c>
      <c r="I196" s="27">
        <v>2</v>
      </c>
      <c r="J196" s="23">
        <f t="shared" si="4"/>
        <v>-1.7</v>
      </c>
      <c r="K196" s="25"/>
      <c r="L196" s="22"/>
    </row>
    <row r="197" spans="2:12" x14ac:dyDescent="0.2">
      <c r="B197" s="25"/>
      <c r="C197" s="22"/>
      <c r="D197" s="25"/>
      <c r="E197" s="63" t="s">
        <v>80</v>
      </c>
      <c r="F197" s="25">
        <v>1</v>
      </c>
      <c r="G197" s="27">
        <v>13.5</v>
      </c>
      <c r="H197" s="27">
        <v>0</v>
      </c>
      <c r="I197" s="27">
        <v>3</v>
      </c>
      <c r="J197" s="23">
        <f t="shared" si="4"/>
        <v>40.5</v>
      </c>
      <c r="K197" s="25"/>
      <c r="L197" s="22"/>
    </row>
    <row r="198" spans="2:12" x14ac:dyDescent="0.2">
      <c r="B198" s="25"/>
      <c r="C198" s="22"/>
      <c r="D198" s="25"/>
      <c r="E198" s="63"/>
      <c r="F198" s="25">
        <v>1</v>
      </c>
      <c r="G198" s="27"/>
      <c r="H198" s="27"/>
      <c r="I198" s="27"/>
      <c r="J198" s="23">
        <v>8</v>
      </c>
      <c r="K198" s="25"/>
      <c r="L198" s="22"/>
    </row>
    <row r="199" spans="2:12" x14ac:dyDescent="0.2">
      <c r="B199" s="25"/>
      <c r="C199" s="22"/>
      <c r="D199" s="25"/>
      <c r="E199" s="64"/>
      <c r="F199" s="25"/>
      <c r="G199" s="25"/>
      <c r="H199" s="25"/>
      <c r="I199" s="25"/>
      <c r="J199" s="71">
        <f>SUM(J191:J198)</f>
        <v>129.38999999999999</v>
      </c>
      <c r="K199" s="38">
        <v>56.8</v>
      </c>
      <c r="L199" s="66">
        <f>ROUND(K199*J199,2)</f>
        <v>7349.35</v>
      </c>
    </row>
    <row r="200" spans="2:12" s="2" customFormat="1" ht="28.9" customHeight="1" x14ac:dyDescent="0.2">
      <c r="B200" s="31" t="s">
        <v>316</v>
      </c>
      <c r="C200" s="31" t="s">
        <v>14</v>
      </c>
      <c r="D200" s="35" t="s">
        <v>120</v>
      </c>
      <c r="E200" s="45" t="s">
        <v>155</v>
      </c>
      <c r="F200" s="36"/>
      <c r="G200" s="36"/>
      <c r="H200" s="36"/>
      <c r="I200" s="36"/>
      <c r="J200" s="36"/>
      <c r="K200" s="36"/>
      <c r="L200" s="24"/>
    </row>
    <row r="201" spans="2:12" ht="106.9" customHeight="1" x14ac:dyDescent="0.2">
      <c r="B201" s="25"/>
      <c r="C201" s="22"/>
      <c r="D201" s="25"/>
      <c r="E201" s="44" t="s">
        <v>156</v>
      </c>
      <c r="F201" s="25"/>
      <c r="G201" s="25"/>
      <c r="H201" s="25"/>
      <c r="I201" s="25"/>
      <c r="J201" s="36"/>
      <c r="K201" s="25"/>
      <c r="L201" s="22"/>
    </row>
    <row r="202" spans="2:12" x14ac:dyDescent="0.2">
      <c r="B202" s="25"/>
      <c r="C202" s="22"/>
      <c r="D202" s="25"/>
      <c r="E202" s="63" t="s">
        <v>124</v>
      </c>
      <c r="F202" s="25">
        <v>2</v>
      </c>
      <c r="G202" s="27">
        <v>0</v>
      </c>
      <c r="H202" s="27">
        <v>0</v>
      </c>
      <c r="I202" s="27">
        <v>1.1000000000000001</v>
      </c>
      <c r="J202" s="23">
        <f t="shared" ref="J202:J210" si="5">F202*(G202+ (G202= 0))*(H202+ (H202= 0))*(I202+ (I202= 0))</f>
        <v>2.2000000000000002</v>
      </c>
      <c r="K202" s="25"/>
      <c r="L202" s="22"/>
    </row>
    <row r="203" spans="2:12" x14ac:dyDescent="0.2">
      <c r="B203" s="25"/>
      <c r="C203" s="22"/>
      <c r="D203" s="25"/>
      <c r="E203" s="63" t="s">
        <v>125</v>
      </c>
      <c r="F203" s="25">
        <v>2</v>
      </c>
      <c r="G203" s="27">
        <v>0</v>
      </c>
      <c r="H203" s="27">
        <v>0</v>
      </c>
      <c r="I203" s="27">
        <v>2.2000000000000002</v>
      </c>
      <c r="J203" s="23">
        <f t="shared" si="5"/>
        <v>4.4000000000000004</v>
      </c>
      <c r="K203" s="25"/>
      <c r="L203" s="22"/>
    </row>
    <row r="204" spans="2:12" x14ac:dyDescent="0.2">
      <c r="B204" s="25"/>
      <c r="C204" s="22"/>
      <c r="D204" s="25"/>
      <c r="E204" s="63" t="s">
        <v>126</v>
      </c>
      <c r="F204" s="25">
        <v>2</v>
      </c>
      <c r="G204" s="27">
        <v>0</v>
      </c>
      <c r="H204" s="27">
        <v>0</v>
      </c>
      <c r="I204" s="27">
        <v>0.8</v>
      </c>
      <c r="J204" s="23">
        <f t="shared" si="5"/>
        <v>1.6</v>
      </c>
      <c r="K204" s="25"/>
      <c r="L204" s="22"/>
    </row>
    <row r="205" spans="2:12" x14ac:dyDescent="0.2">
      <c r="B205" s="25"/>
      <c r="C205" s="22"/>
      <c r="D205" s="25"/>
      <c r="E205" s="63" t="s">
        <v>200</v>
      </c>
      <c r="F205" s="25">
        <v>6</v>
      </c>
      <c r="G205" s="27">
        <v>0</v>
      </c>
      <c r="H205" s="27">
        <v>0</v>
      </c>
      <c r="I205" s="27">
        <v>2</v>
      </c>
      <c r="J205" s="23">
        <f t="shared" si="5"/>
        <v>12</v>
      </c>
      <c r="K205" s="25"/>
      <c r="L205" s="22"/>
    </row>
    <row r="206" spans="2:12" x14ac:dyDescent="0.2">
      <c r="B206" s="25"/>
      <c r="C206" s="22"/>
      <c r="D206" s="25"/>
      <c r="E206" s="63" t="s">
        <v>128</v>
      </c>
      <c r="F206" s="25">
        <v>2</v>
      </c>
      <c r="G206" s="27">
        <v>0</v>
      </c>
      <c r="H206" s="27">
        <v>0</v>
      </c>
      <c r="I206" s="27">
        <v>2.1</v>
      </c>
      <c r="J206" s="23">
        <f t="shared" si="5"/>
        <v>4.2</v>
      </c>
      <c r="K206" s="25"/>
      <c r="L206" s="22"/>
    </row>
    <row r="207" spans="2:12" x14ac:dyDescent="0.2">
      <c r="B207" s="25"/>
      <c r="C207" s="22"/>
      <c r="D207" s="25"/>
      <c r="E207" s="63" t="s">
        <v>129</v>
      </c>
      <c r="F207" s="25">
        <v>2</v>
      </c>
      <c r="G207" s="27">
        <v>0</v>
      </c>
      <c r="H207" s="27">
        <v>0</v>
      </c>
      <c r="I207" s="27">
        <v>1</v>
      </c>
      <c r="J207" s="23">
        <f t="shared" si="5"/>
        <v>2</v>
      </c>
      <c r="K207" s="25"/>
      <c r="L207" s="22"/>
    </row>
    <row r="208" spans="2:12" x14ac:dyDescent="0.2">
      <c r="B208" s="25"/>
      <c r="C208" s="22"/>
      <c r="D208" s="25"/>
      <c r="E208" s="63" t="s">
        <v>126</v>
      </c>
      <c r="F208" s="25">
        <v>2</v>
      </c>
      <c r="G208" s="27">
        <v>0</v>
      </c>
      <c r="H208" s="27">
        <v>0</v>
      </c>
      <c r="I208" s="27">
        <v>0.8</v>
      </c>
      <c r="J208" s="23">
        <f t="shared" si="5"/>
        <v>1.6</v>
      </c>
      <c r="K208" s="25"/>
      <c r="L208" s="22"/>
    </row>
    <row r="209" spans="2:12" x14ac:dyDescent="0.2">
      <c r="B209" s="25"/>
      <c r="C209" s="22"/>
      <c r="D209" s="25"/>
      <c r="E209" s="63" t="s">
        <v>22</v>
      </c>
      <c r="F209" s="25">
        <v>1</v>
      </c>
      <c r="G209" s="27">
        <v>0</v>
      </c>
      <c r="H209" s="27">
        <v>0</v>
      </c>
      <c r="I209" s="27">
        <v>1.2</v>
      </c>
      <c r="J209" s="23">
        <f t="shared" si="5"/>
        <v>1.2</v>
      </c>
      <c r="K209" s="25"/>
      <c r="L209" s="22"/>
    </row>
    <row r="210" spans="2:12" x14ac:dyDescent="0.2">
      <c r="B210" s="25"/>
      <c r="C210" s="22"/>
      <c r="D210" s="25"/>
      <c r="E210" s="63" t="s">
        <v>130</v>
      </c>
      <c r="F210" s="25">
        <v>9</v>
      </c>
      <c r="G210" s="27">
        <v>0</v>
      </c>
      <c r="H210" s="27">
        <v>0</v>
      </c>
      <c r="I210" s="27">
        <v>1.2</v>
      </c>
      <c r="J210" s="23">
        <f t="shared" si="5"/>
        <v>10.799999999999999</v>
      </c>
      <c r="K210" s="25"/>
      <c r="L210" s="22"/>
    </row>
    <row r="211" spans="2:12" x14ac:dyDescent="0.2">
      <c r="B211" s="25"/>
      <c r="C211" s="22"/>
      <c r="D211" s="25"/>
      <c r="E211" s="64"/>
      <c r="F211" s="25"/>
      <c r="G211" s="25"/>
      <c r="H211" s="25"/>
      <c r="I211" s="25"/>
      <c r="J211" s="71">
        <f>SUM(J202:J210)</f>
        <v>40</v>
      </c>
      <c r="K211" s="38">
        <v>25</v>
      </c>
      <c r="L211" s="66">
        <f>ROUND(K211*J211,2)</f>
        <v>1000</v>
      </c>
    </row>
    <row r="212" spans="2:12" s="4" customFormat="1" ht="25.9" customHeight="1" x14ac:dyDescent="0.2">
      <c r="B212" s="31" t="s">
        <v>317</v>
      </c>
      <c r="C212" s="31" t="s">
        <v>14</v>
      </c>
      <c r="D212" s="28" t="s">
        <v>39</v>
      </c>
      <c r="E212" s="45" t="s">
        <v>121</v>
      </c>
      <c r="F212" s="32"/>
      <c r="G212" s="32"/>
      <c r="H212" s="32"/>
      <c r="I212" s="32"/>
      <c r="J212" s="32"/>
      <c r="K212" s="36"/>
      <c r="L212" s="24"/>
    </row>
    <row r="213" spans="2:12" ht="83.45" customHeight="1" x14ac:dyDescent="0.2">
      <c r="B213" s="25"/>
      <c r="C213" s="22"/>
      <c r="D213" s="25"/>
      <c r="E213" s="50" t="s">
        <v>122</v>
      </c>
      <c r="F213" s="25"/>
      <c r="G213" s="25"/>
      <c r="H213" s="25"/>
      <c r="I213" s="25"/>
      <c r="J213" s="36"/>
      <c r="K213" s="25"/>
      <c r="L213" s="22"/>
    </row>
    <row r="214" spans="2:12" x14ac:dyDescent="0.2">
      <c r="B214" s="25"/>
      <c r="C214" s="22"/>
      <c r="D214" s="25"/>
      <c r="E214" s="63" t="s">
        <v>123</v>
      </c>
      <c r="F214" s="25">
        <v>3</v>
      </c>
      <c r="G214" s="27">
        <v>0</v>
      </c>
      <c r="H214" s="27">
        <v>0</v>
      </c>
      <c r="I214" s="27">
        <v>5</v>
      </c>
      <c r="J214" s="23">
        <f>F214*(G214+ (G214= 0))*(H214+ (H214= 0))*(I214+ (I214= 0))</f>
        <v>15</v>
      </c>
      <c r="K214" s="25"/>
      <c r="L214" s="22"/>
    </row>
    <row r="215" spans="2:12" x14ac:dyDescent="0.2">
      <c r="B215" s="25"/>
      <c r="C215" s="22"/>
      <c r="D215" s="25"/>
      <c r="E215" s="63"/>
      <c r="F215" s="25">
        <v>1</v>
      </c>
      <c r="G215" s="27">
        <v>0</v>
      </c>
      <c r="H215" s="27">
        <v>0</v>
      </c>
      <c r="I215" s="27">
        <v>7</v>
      </c>
      <c r="J215" s="23">
        <f>F215*(G215+ (G215= 0))*(H215+ (H215= 0))*(I215+ (I215= 0))</f>
        <v>7</v>
      </c>
      <c r="K215" s="25"/>
      <c r="L215" s="22"/>
    </row>
    <row r="216" spans="2:12" x14ac:dyDescent="0.2">
      <c r="B216" s="25"/>
      <c r="C216" s="22"/>
      <c r="D216" s="25"/>
      <c r="E216" s="63"/>
      <c r="F216" s="25">
        <v>1</v>
      </c>
      <c r="G216" s="27">
        <v>0</v>
      </c>
      <c r="H216" s="27">
        <v>0</v>
      </c>
      <c r="I216" s="27">
        <v>3</v>
      </c>
      <c r="J216" s="23">
        <f>F216*(G216+ (G216= 0))*(H216+ (H216= 0))*(I216+ (I216= 0))</f>
        <v>3</v>
      </c>
      <c r="K216" s="25"/>
      <c r="L216" s="22"/>
    </row>
    <row r="217" spans="2:12" x14ac:dyDescent="0.2">
      <c r="B217" s="25"/>
      <c r="C217" s="22"/>
      <c r="D217" s="25"/>
      <c r="E217" s="63"/>
      <c r="F217" s="25">
        <v>1</v>
      </c>
      <c r="G217" s="27">
        <v>0</v>
      </c>
      <c r="H217" s="27">
        <v>0</v>
      </c>
      <c r="I217" s="27">
        <v>7</v>
      </c>
      <c r="J217" s="23">
        <v>5</v>
      </c>
      <c r="K217" s="25"/>
      <c r="L217" s="22"/>
    </row>
    <row r="218" spans="2:12" x14ac:dyDescent="0.2">
      <c r="B218" s="25"/>
      <c r="C218" s="22"/>
      <c r="D218" s="25"/>
      <c r="E218" s="63"/>
      <c r="F218" s="25">
        <v>1</v>
      </c>
      <c r="G218" s="27">
        <v>0</v>
      </c>
      <c r="H218" s="27">
        <v>0</v>
      </c>
      <c r="I218" s="27">
        <v>3</v>
      </c>
      <c r="J218" s="23">
        <v>4.5</v>
      </c>
      <c r="K218" s="25"/>
      <c r="L218" s="22"/>
    </row>
    <row r="219" spans="2:12" x14ac:dyDescent="0.2">
      <c r="B219" s="25"/>
      <c r="C219" s="22"/>
      <c r="D219" s="25"/>
      <c r="E219" s="63"/>
      <c r="F219" s="25">
        <v>1</v>
      </c>
      <c r="G219" s="27">
        <v>0</v>
      </c>
      <c r="H219" s="27">
        <v>0</v>
      </c>
      <c r="I219" s="27">
        <v>7</v>
      </c>
      <c r="J219" s="23">
        <v>6.5</v>
      </c>
      <c r="K219" s="25"/>
      <c r="L219" s="22"/>
    </row>
    <row r="220" spans="2:12" x14ac:dyDescent="0.2">
      <c r="B220" s="25"/>
      <c r="C220" s="22"/>
      <c r="D220" s="25"/>
      <c r="E220" s="63"/>
      <c r="F220" s="25">
        <v>1</v>
      </c>
      <c r="G220" s="27">
        <v>0</v>
      </c>
      <c r="H220" s="27">
        <v>0</v>
      </c>
      <c r="I220" s="27">
        <v>3</v>
      </c>
      <c r="J220" s="23">
        <v>2.5</v>
      </c>
      <c r="K220" s="25"/>
      <c r="L220" s="22"/>
    </row>
    <row r="221" spans="2:12" x14ac:dyDescent="0.2">
      <c r="B221" s="25"/>
      <c r="C221" s="22"/>
      <c r="D221" s="25"/>
      <c r="E221" s="64"/>
      <c r="F221" s="25"/>
      <c r="G221" s="25"/>
      <c r="H221" s="25"/>
      <c r="I221" s="25"/>
      <c r="J221" s="71">
        <f>SUM(J214:J220)</f>
        <v>43.5</v>
      </c>
      <c r="K221" s="38">
        <v>5.7</v>
      </c>
      <c r="L221" s="66">
        <f>ROUND(K221*J221,2)</f>
        <v>247.95</v>
      </c>
    </row>
    <row r="222" spans="2:12" ht="25.15" customHeight="1" x14ac:dyDescent="0.2">
      <c r="B222" s="31" t="s">
        <v>318</v>
      </c>
      <c r="C222" s="21" t="s">
        <v>14</v>
      </c>
      <c r="D222" s="28" t="s">
        <v>17</v>
      </c>
      <c r="E222" s="43" t="s">
        <v>228</v>
      </c>
      <c r="F222" s="25"/>
      <c r="G222" s="25"/>
      <c r="H222" s="25"/>
      <c r="I222" s="25"/>
      <c r="J222" s="36"/>
      <c r="K222" s="25"/>
      <c r="L222" s="24"/>
    </row>
    <row r="223" spans="2:12" ht="238.5" customHeight="1" x14ac:dyDescent="0.2">
      <c r="B223" s="25"/>
      <c r="C223" s="22"/>
      <c r="D223" s="25"/>
      <c r="E223" s="46" t="s">
        <v>87</v>
      </c>
      <c r="F223" s="25"/>
      <c r="G223" s="25"/>
      <c r="H223" s="25"/>
      <c r="I223" s="25"/>
      <c r="J223" s="36"/>
      <c r="K223" s="25"/>
      <c r="L223" s="22"/>
    </row>
    <row r="224" spans="2:12" x14ac:dyDescent="0.2">
      <c r="B224" s="25"/>
      <c r="C224" s="22"/>
      <c r="D224" s="25"/>
      <c r="E224" s="63" t="s">
        <v>88</v>
      </c>
      <c r="F224" s="25">
        <v>1</v>
      </c>
      <c r="G224" s="27">
        <v>4.55</v>
      </c>
      <c r="H224" s="27">
        <v>0</v>
      </c>
      <c r="I224" s="27">
        <v>3</v>
      </c>
      <c r="J224" s="23">
        <f>F224*(G224+ (G224= 0))*(H224+ (H224= 0))*(I224+ (I224= 0))</f>
        <v>13.649999999999999</v>
      </c>
      <c r="K224" s="25"/>
      <c r="L224" s="22"/>
    </row>
    <row r="225" spans="2:12" x14ac:dyDescent="0.2">
      <c r="B225" s="25"/>
      <c r="C225" s="22"/>
      <c r="D225" s="25"/>
      <c r="E225" s="63" t="s">
        <v>3</v>
      </c>
      <c r="F225" s="25">
        <v>1</v>
      </c>
      <c r="G225" s="27">
        <v>1.95</v>
      </c>
      <c r="H225" s="27">
        <v>0</v>
      </c>
      <c r="I225" s="27">
        <v>3</v>
      </c>
      <c r="J225" s="23">
        <f>F225*(G225+ (G225= 0))*(H225+ (H225= 0))*(I225+ (I225= 0))</f>
        <v>5.85</v>
      </c>
      <c r="K225" s="25"/>
      <c r="L225" s="22"/>
    </row>
    <row r="226" spans="2:12" x14ac:dyDescent="0.2">
      <c r="B226" s="25"/>
      <c r="C226" s="22"/>
      <c r="D226" s="25"/>
      <c r="E226" s="64"/>
      <c r="F226" s="25"/>
      <c r="G226" s="25"/>
      <c r="H226" s="25"/>
      <c r="I226" s="25"/>
      <c r="J226" s="71">
        <f>SUM(J224:J225)</f>
        <v>19.5</v>
      </c>
      <c r="K226" s="38">
        <v>26.35</v>
      </c>
      <c r="L226" s="66">
        <f>ROUND(K226*J226,2)</f>
        <v>513.83000000000004</v>
      </c>
    </row>
    <row r="227" spans="2:12" s="2" customFormat="1" ht="13.9" customHeight="1" x14ac:dyDescent="0.2">
      <c r="B227" s="31" t="s">
        <v>319</v>
      </c>
      <c r="C227" s="31" t="s">
        <v>14</v>
      </c>
      <c r="D227" s="35" t="s">
        <v>17</v>
      </c>
      <c r="E227" s="45" t="s">
        <v>366</v>
      </c>
      <c r="F227" s="36"/>
      <c r="G227" s="36"/>
      <c r="H227" s="36"/>
      <c r="I227" s="36"/>
      <c r="J227" s="36"/>
      <c r="K227" s="36"/>
      <c r="L227" s="24"/>
    </row>
    <row r="228" spans="2:12" ht="45.6" customHeight="1" x14ac:dyDescent="0.2">
      <c r="B228" s="25"/>
      <c r="C228" s="22"/>
      <c r="D228" s="25"/>
      <c r="E228" s="44" t="s">
        <v>81</v>
      </c>
      <c r="F228" s="25"/>
      <c r="G228" s="25"/>
      <c r="H228" s="25"/>
      <c r="I228" s="25"/>
      <c r="J228" s="36"/>
      <c r="K228" s="25"/>
      <c r="L228" s="22"/>
    </row>
    <row r="229" spans="2:12" x14ac:dyDescent="0.2">
      <c r="B229" s="25"/>
      <c r="C229" s="22"/>
      <c r="D229" s="25"/>
      <c r="E229" s="63" t="s">
        <v>82</v>
      </c>
      <c r="F229" s="25">
        <v>1</v>
      </c>
      <c r="G229" s="27">
        <v>1.2</v>
      </c>
      <c r="H229" s="27">
        <v>0</v>
      </c>
      <c r="I229" s="27">
        <v>3</v>
      </c>
      <c r="J229" s="23">
        <f>F229*(G229+ (G229= 0))*(H229+ (H229= 0))*(I229+ (I229= 0))</f>
        <v>3.5999999999999996</v>
      </c>
      <c r="K229" s="25"/>
      <c r="L229" s="22"/>
    </row>
    <row r="230" spans="2:12" x14ac:dyDescent="0.2">
      <c r="B230" s="25"/>
      <c r="C230" s="22"/>
      <c r="D230" s="25"/>
      <c r="E230" s="63" t="s">
        <v>83</v>
      </c>
      <c r="F230" s="25">
        <v>1</v>
      </c>
      <c r="G230" s="27">
        <v>2.6</v>
      </c>
      <c r="H230" s="27">
        <v>0</v>
      </c>
      <c r="I230" s="27">
        <v>3</v>
      </c>
      <c r="J230" s="23">
        <f>F230*(G230+ (G230= 0))*(H230+ (H230= 0))*(I230+ (I230= 0))</f>
        <v>7.8000000000000007</v>
      </c>
      <c r="K230" s="25"/>
      <c r="L230" s="22"/>
    </row>
    <row r="231" spans="2:12" x14ac:dyDescent="0.2">
      <c r="B231" s="25"/>
      <c r="C231" s="22"/>
      <c r="D231" s="25"/>
      <c r="E231" s="63" t="s">
        <v>84</v>
      </c>
      <c r="F231" s="25">
        <v>1</v>
      </c>
      <c r="G231" s="27">
        <v>4.5</v>
      </c>
      <c r="H231" s="27">
        <v>0</v>
      </c>
      <c r="I231" s="27">
        <v>3</v>
      </c>
      <c r="J231" s="23">
        <f>F231*(G231+ (G231= 0))*(H231+ (H231= 0))*(I231+ (I231= 0))</f>
        <v>13.5</v>
      </c>
      <c r="K231" s="25"/>
      <c r="L231" s="22"/>
    </row>
    <row r="232" spans="2:12" x14ac:dyDescent="0.2">
      <c r="B232" s="25"/>
      <c r="C232" s="22"/>
      <c r="D232" s="25"/>
      <c r="E232" s="64"/>
      <c r="F232" s="25"/>
      <c r="G232" s="25"/>
      <c r="H232" s="25"/>
      <c r="I232" s="25"/>
      <c r="J232" s="71">
        <f>SUM(J229:J231)</f>
        <v>24.9</v>
      </c>
      <c r="K232" s="38">
        <v>6.54</v>
      </c>
      <c r="L232" s="66">
        <f>ROUND(K232*J232,2)</f>
        <v>162.85</v>
      </c>
    </row>
    <row r="233" spans="2:12" s="2" customFormat="1" ht="22.15" customHeight="1" x14ac:dyDescent="0.2">
      <c r="B233" s="31" t="s">
        <v>320</v>
      </c>
      <c r="C233" s="31" t="s">
        <v>14</v>
      </c>
      <c r="D233" s="35" t="s">
        <v>17</v>
      </c>
      <c r="E233" s="45" t="s">
        <v>367</v>
      </c>
      <c r="F233" s="36"/>
      <c r="G233" s="36"/>
      <c r="H233" s="36"/>
      <c r="I233" s="36"/>
      <c r="J233" s="36"/>
      <c r="K233" s="36"/>
      <c r="L233" s="24"/>
    </row>
    <row r="234" spans="2:12" ht="45.6" customHeight="1" x14ac:dyDescent="0.2">
      <c r="B234" s="25"/>
      <c r="C234" s="22"/>
      <c r="D234" s="25"/>
      <c r="E234" s="49" t="s">
        <v>284</v>
      </c>
      <c r="F234" s="25"/>
      <c r="G234" s="25"/>
      <c r="H234" s="25"/>
      <c r="I234" s="25"/>
      <c r="J234" s="36"/>
      <c r="K234" s="25"/>
      <c r="L234" s="22"/>
    </row>
    <row r="235" spans="2:12" x14ac:dyDescent="0.2">
      <c r="B235" s="25"/>
      <c r="C235" s="22"/>
      <c r="D235" s="25"/>
      <c r="E235" s="63" t="s">
        <v>91</v>
      </c>
      <c r="F235" s="25">
        <v>1</v>
      </c>
      <c r="G235" s="27">
        <v>8.9</v>
      </c>
      <c r="H235" s="27">
        <v>0</v>
      </c>
      <c r="I235" s="27">
        <v>13.5</v>
      </c>
      <c r="J235" s="23">
        <f>F235*(G235+ (G235= 0))*(H235+ (H235= 0))*(I235+ (I235= 0))</f>
        <v>120.15</v>
      </c>
      <c r="K235" s="25"/>
      <c r="L235" s="22"/>
    </row>
    <row r="236" spans="2:12" x14ac:dyDescent="0.2">
      <c r="B236" s="25"/>
      <c r="C236" s="22"/>
      <c r="D236" s="25"/>
      <c r="E236" s="63" t="s">
        <v>92</v>
      </c>
      <c r="F236" s="25">
        <v>1</v>
      </c>
      <c r="G236" s="27">
        <v>8.9</v>
      </c>
      <c r="H236" s="27">
        <v>0</v>
      </c>
      <c r="I236" s="27">
        <v>13.5</v>
      </c>
      <c r="J236" s="23">
        <f>F236*(G236+ (G236= 0))*(H236+ (H236= 0))*(I236+ (I236= 0))</f>
        <v>120.15</v>
      </c>
      <c r="K236" s="25"/>
      <c r="L236" s="22"/>
    </row>
    <row r="237" spans="2:12" x14ac:dyDescent="0.2">
      <c r="B237" s="25"/>
      <c r="C237" s="22"/>
      <c r="D237" s="25"/>
      <c r="E237" s="64"/>
      <c r="F237" s="25"/>
      <c r="G237" s="25"/>
      <c r="H237" s="25"/>
      <c r="I237" s="25"/>
      <c r="J237" s="71">
        <f>SUM(J235:J236)</f>
        <v>240.3</v>
      </c>
      <c r="K237" s="38">
        <v>16.079999999999998</v>
      </c>
      <c r="L237" s="66">
        <f>ROUND(K237*J237,2)</f>
        <v>3864.02</v>
      </c>
    </row>
    <row r="238" spans="2:12" s="2" customFormat="1" ht="25.15" customHeight="1" x14ac:dyDescent="0.2">
      <c r="B238" s="31" t="s">
        <v>321</v>
      </c>
      <c r="C238" s="31" t="s">
        <v>14</v>
      </c>
      <c r="D238" s="35" t="s">
        <v>17</v>
      </c>
      <c r="E238" s="45" t="s">
        <v>230</v>
      </c>
      <c r="F238" s="36"/>
      <c r="G238" s="36"/>
      <c r="H238" s="36"/>
      <c r="I238" s="36"/>
      <c r="J238" s="36"/>
      <c r="K238" s="36"/>
      <c r="L238" s="24"/>
    </row>
    <row r="239" spans="2:12" ht="45" customHeight="1" x14ac:dyDescent="0.2">
      <c r="B239" s="25"/>
      <c r="C239" s="22"/>
      <c r="D239" s="25"/>
      <c r="E239" s="49" t="s">
        <v>285</v>
      </c>
      <c r="F239" s="25"/>
      <c r="G239" s="25"/>
      <c r="H239" s="25"/>
      <c r="I239" s="25"/>
      <c r="J239" s="36"/>
      <c r="K239" s="25"/>
      <c r="L239" s="22"/>
    </row>
    <row r="240" spans="2:12" x14ac:dyDescent="0.2">
      <c r="B240" s="25"/>
      <c r="C240" s="22"/>
      <c r="D240" s="25"/>
      <c r="E240" s="63" t="s">
        <v>91</v>
      </c>
      <c r="F240" s="25">
        <v>1</v>
      </c>
      <c r="G240" s="27">
        <v>8.9</v>
      </c>
      <c r="H240" s="27">
        <v>0</v>
      </c>
      <c r="I240" s="27">
        <v>13.5</v>
      </c>
      <c r="J240" s="23">
        <f>F240*(G240+ (G240= 0))*(H240+ (H240= 0))*(I240+ (I240= 0))</f>
        <v>120.15</v>
      </c>
      <c r="K240" s="25"/>
      <c r="L240" s="22"/>
    </row>
    <row r="241" spans="2:12" x14ac:dyDescent="0.2">
      <c r="B241" s="25"/>
      <c r="C241" s="22"/>
      <c r="D241" s="25"/>
      <c r="E241" s="63" t="s">
        <v>92</v>
      </c>
      <c r="F241" s="25">
        <v>1</v>
      </c>
      <c r="G241" s="27">
        <v>8.9</v>
      </c>
      <c r="H241" s="27">
        <v>0</v>
      </c>
      <c r="I241" s="27">
        <v>13.5</v>
      </c>
      <c r="J241" s="23">
        <f>F241*(G241+ (G241= 0))*(H241+ (H241= 0))*(I241+ (I241= 0))</f>
        <v>120.15</v>
      </c>
      <c r="K241" s="25"/>
      <c r="L241" s="22"/>
    </row>
    <row r="242" spans="2:12" x14ac:dyDescent="0.2">
      <c r="B242" s="25"/>
      <c r="C242" s="22"/>
      <c r="D242" s="25"/>
      <c r="E242" s="64"/>
      <c r="F242" s="25"/>
      <c r="G242" s="25"/>
      <c r="H242" s="25"/>
      <c r="I242" s="25"/>
      <c r="J242" s="71">
        <f>SUM(J240:J241)</f>
        <v>240.3</v>
      </c>
      <c r="K242" s="38">
        <v>21.28</v>
      </c>
      <c r="L242" s="66">
        <f>ROUND(K242*J242,2)</f>
        <v>5113.58</v>
      </c>
    </row>
    <row r="243" spans="2:12" s="2" customFormat="1" ht="27" customHeight="1" x14ac:dyDescent="0.2">
      <c r="B243" s="31" t="s">
        <v>322</v>
      </c>
      <c r="C243" s="31" t="s">
        <v>14</v>
      </c>
      <c r="D243" s="35" t="s">
        <v>17</v>
      </c>
      <c r="E243" s="45" t="s">
        <v>229</v>
      </c>
      <c r="F243" s="36"/>
      <c r="G243" s="36"/>
      <c r="H243" s="36"/>
      <c r="I243" s="36"/>
      <c r="J243" s="36"/>
      <c r="K243" s="36"/>
      <c r="L243" s="24"/>
    </row>
    <row r="244" spans="2:12" ht="38.450000000000003" customHeight="1" x14ac:dyDescent="0.2">
      <c r="B244" s="25"/>
      <c r="C244" s="22"/>
      <c r="D244" s="25"/>
      <c r="E244" s="49" t="s">
        <v>286</v>
      </c>
      <c r="F244" s="25"/>
      <c r="G244" s="25"/>
      <c r="H244" s="25"/>
      <c r="I244" s="25"/>
      <c r="J244" s="36"/>
      <c r="K244" s="25"/>
      <c r="L244" s="22"/>
    </row>
    <row r="245" spans="2:12" x14ac:dyDescent="0.2">
      <c r="B245" s="25"/>
      <c r="C245" s="22"/>
      <c r="D245" s="25"/>
      <c r="E245" s="63" t="s">
        <v>22</v>
      </c>
      <c r="F245" s="25">
        <v>2</v>
      </c>
      <c r="G245" s="27">
        <v>0</v>
      </c>
      <c r="H245" s="27">
        <v>0</v>
      </c>
      <c r="I245" s="27">
        <v>7.8</v>
      </c>
      <c r="J245" s="23">
        <f>F245*(G245+ (G245= 0))*(H245+ (H245= 0))*(I245+ (I245= 0))</f>
        <v>15.6</v>
      </c>
      <c r="K245" s="25"/>
      <c r="L245" s="22"/>
    </row>
    <row r="246" spans="2:12" x14ac:dyDescent="0.2">
      <c r="B246" s="25"/>
      <c r="C246" s="22"/>
      <c r="D246" s="25"/>
      <c r="E246" s="63" t="s">
        <v>247</v>
      </c>
      <c r="F246" s="25">
        <v>1</v>
      </c>
      <c r="G246" s="27">
        <v>0</v>
      </c>
      <c r="H246" s="27">
        <v>0</v>
      </c>
      <c r="I246" s="27">
        <v>10</v>
      </c>
      <c r="J246" s="23">
        <f>F246*(G246+ (G246= 0))*(H246+ (H246= 0))*(I246+ (I246= 0))</f>
        <v>10</v>
      </c>
      <c r="K246" s="25"/>
      <c r="L246" s="22"/>
    </row>
    <row r="247" spans="2:12" x14ac:dyDescent="0.2">
      <c r="B247" s="25"/>
      <c r="C247" s="22"/>
      <c r="D247" s="25"/>
      <c r="E247" s="64"/>
      <c r="F247" s="25"/>
      <c r="G247" s="25"/>
      <c r="H247" s="25"/>
      <c r="I247" s="25"/>
      <c r="J247" s="71">
        <f>SUM(J245:J246)</f>
        <v>25.6</v>
      </c>
      <c r="K247" s="38">
        <v>14.24</v>
      </c>
      <c r="L247" s="66">
        <f>ROUND(K247*J247,2)</f>
        <v>364.54</v>
      </c>
    </row>
    <row r="248" spans="2:12" s="2" customFormat="1" ht="25.15" customHeight="1" x14ac:dyDescent="0.2">
      <c r="B248" s="31" t="s">
        <v>368</v>
      </c>
      <c r="C248" s="31" t="s">
        <v>14</v>
      </c>
      <c r="D248" s="35" t="s">
        <v>17</v>
      </c>
      <c r="E248" s="45" t="s">
        <v>89</v>
      </c>
      <c r="F248" s="36"/>
      <c r="G248" s="36"/>
      <c r="H248" s="36"/>
      <c r="I248" s="36"/>
      <c r="J248" s="36"/>
      <c r="K248" s="36"/>
      <c r="L248" s="24"/>
    </row>
    <row r="249" spans="2:12" ht="99" customHeight="1" x14ac:dyDescent="0.2">
      <c r="B249" s="25"/>
      <c r="C249" s="22"/>
      <c r="D249" s="25"/>
      <c r="E249" s="82" t="s">
        <v>386</v>
      </c>
      <c r="F249" s="25"/>
      <c r="G249" s="25"/>
      <c r="H249" s="25"/>
      <c r="I249" s="25"/>
      <c r="J249" s="36"/>
      <c r="K249" s="25"/>
      <c r="L249" s="22"/>
    </row>
    <row r="250" spans="2:12" x14ac:dyDescent="0.2">
      <c r="B250" s="25"/>
      <c r="C250" s="22"/>
      <c r="D250" s="25"/>
      <c r="E250" s="63" t="s">
        <v>90</v>
      </c>
      <c r="F250" s="25">
        <v>1</v>
      </c>
      <c r="G250" s="27">
        <v>13.5</v>
      </c>
      <c r="H250" s="27">
        <v>0</v>
      </c>
      <c r="I250" s="27">
        <v>8.9</v>
      </c>
      <c r="J250" s="23">
        <f>F250*(G250+ (G250= 0))*(H250+ (H250= 0))*(I250+ (I250= 0))</f>
        <v>120.15</v>
      </c>
      <c r="K250" s="25"/>
      <c r="L250" s="22"/>
    </row>
    <row r="251" spans="2:12" x14ac:dyDescent="0.2">
      <c r="B251" s="25"/>
      <c r="C251" s="22"/>
      <c r="D251" s="25"/>
      <c r="E251" s="63" t="s">
        <v>231</v>
      </c>
      <c r="F251" s="25">
        <v>1</v>
      </c>
      <c r="G251" s="81">
        <v>46</v>
      </c>
      <c r="H251" s="27">
        <v>0</v>
      </c>
      <c r="I251" s="27">
        <v>0.1</v>
      </c>
      <c r="J251" s="23">
        <f>G251*I251</f>
        <v>4.6000000000000005</v>
      </c>
      <c r="K251" s="25"/>
      <c r="L251" s="22"/>
    </row>
    <row r="252" spans="2:12" x14ac:dyDescent="0.2">
      <c r="B252" s="25"/>
      <c r="C252" s="22"/>
      <c r="D252" s="25"/>
      <c r="E252" s="44"/>
      <c r="F252" s="25"/>
      <c r="G252" s="25"/>
      <c r="H252" s="25"/>
      <c r="I252" s="25"/>
      <c r="J252" s="71">
        <f>SUM(J250:J251)</f>
        <v>124.75</v>
      </c>
      <c r="K252" s="38">
        <v>13.11</v>
      </c>
      <c r="L252" s="66">
        <f>ROUND(K252*J252,2)</f>
        <v>1635.47</v>
      </c>
    </row>
    <row r="253" spans="2:12" s="2" customFormat="1" ht="20.45" customHeight="1" x14ac:dyDescent="0.2">
      <c r="B253" s="31" t="s">
        <v>381</v>
      </c>
      <c r="C253" s="31" t="s">
        <v>14</v>
      </c>
      <c r="D253" s="35" t="s">
        <v>17</v>
      </c>
      <c r="E253" s="45" t="s">
        <v>365</v>
      </c>
      <c r="F253" s="36"/>
      <c r="G253" s="36"/>
      <c r="H253" s="36"/>
      <c r="I253" s="36"/>
      <c r="J253" s="36"/>
      <c r="K253" s="36"/>
      <c r="L253" s="24"/>
    </row>
    <row r="254" spans="2:12" ht="105" customHeight="1" x14ac:dyDescent="0.2">
      <c r="B254" s="25"/>
      <c r="C254" s="22"/>
      <c r="D254" s="25"/>
      <c r="E254" s="82" t="s">
        <v>364</v>
      </c>
      <c r="F254" s="25"/>
      <c r="G254" s="25"/>
      <c r="H254" s="25"/>
      <c r="I254" s="25"/>
      <c r="J254" s="36"/>
      <c r="K254" s="25"/>
      <c r="L254" s="22"/>
    </row>
    <row r="255" spans="2:12" x14ac:dyDescent="0.2">
      <c r="B255" s="25"/>
      <c r="C255" s="22"/>
      <c r="D255" s="25"/>
      <c r="E255" s="63" t="s">
        <v>363</v>
      </c>
      <c r="F255" s="25">
        <v>1</v>
      </c>
      <c r="G255" s="27">
        <v>13.5</v>
      </c>
      <c r="H255" s="27">
        <v>0</v>
      </c>
      <c r="I255" s="27">
        <v>8.9</v>
      </c>
      <c r="J255" s="23">
        <f>F255*(G255+ (G255= 0))*(H255+ (H255= 0))*(I255+ (I255= 0))</f>
        <v>120.15</v>
      </c>
      <c r="K255" s="25"/>
      <c r="L255" s="22"/>
    </row>
    <row r="256" spans="2:12" x14ac:dyDescent="0.2">
      <c r="B256" s="25"/>
      <c r="C256" s="22"/>
      <c r="D256" s="25"/>
      <c r="E256" s="63" t="s">
        <v>231</v>
      </c>
      <c r="F256" s="25">
        <v>1</v>
      </c>
      <c r="G256" s="81">
        <v>46</v>
      </c>
      <c r="H256" s="27">
        <v>0</v>
      </c>
      <c r="I256" s="27">
        <v>0.1</v>
      </c>
      <c r="J256" s="23">
        <f>G256*I256</f>
        <v>4.6000000000000005</v>
      </c>
      <c r="K256" s="25"/>
      <c r="L256" s="22"/>
    </row>
    <row r="257" spans="2:12" x14ac:dyDescent="0.2">
      <c r="B257" s="25"/>
      <c r="C257" s="22"/>
      <c r="D257" s="25"/>
      <c r="E257" s="44"/>
      <c r="F257" s="25"/>
      <c r="G257" s="25"/>
      <c r="H257" s="25"/>
      <c r="I257" s="25"/>
      <c r="J257" s="71">
        <f>SUM(J255:J256)</f>
        <v>124.75</v>
      </c>
      <c r="K257" s="38">
        <v>9.4</v>
      </c>
      <c r="L257" s="66">
        <f>ROUND(K257*J257,2)</f>
        <v>1172.6500000000001</v>
      </c>
    </row>
    <row r="258" spans="2:12" s="6" customFormat="1" ht="13.15" customHeight="1" x14ac:dyDescent="0.2">
      <c r="B258" s="77" t="s">
        <v>30</v>
      </c>
      <c r="C258" s="33" t="s">
        <v>12</v>
      </c>
      <c r="D258" s="33"/>
      <c r="E258" s="47" t="s">
        <v>86</v>
      </c>
      <c r="F258" s="33"/>
      <c r="G258" s="33"/>
      <c r="H258" s="33"/>
      <c r="I258" s="33"/>
      <c r="J258" s="33"/>
      <c r="K258" s="79">
        <v>1</v>
      </c>
      <c r="L258" s="34">
        <f>ROUND(SUM(L189:L257),2)</f>
        <v>21424.240000000002</v>
      </c>
    </row>
    <row r="259" spans="2:12" s="4" customFormat="1" ht="18" customHeight="1" x14ac:dyDescent="0.2">
      <c r="B259" s="31"/>
      <c r="C259" s="32"/>
      <c r="D259" s="32"/>
      <c r="E259" s="76"/>
      <c r="F259" s="32"/>
      <c r="G259" s="32"/>
      <c r="H259" s="32"/>
      <c r="I259" s="32"/>
      <c r="J259" s="32"/>
      <c r="K259" s="80"/>
      <c r="L259" s="24"/>
    </row>
    <row r="260" spans="2:12" s="3" customFormat="1" x14ac:dyDescent="0.2">
      <c r="B260" s="19" t="s">
        <v>323</v>
      </c>
      <c r="C260" s="19" t="s">
        <v>12</v>
      </c>
      <c r="D260" s="19" t="s">
        <v>3</v>
      </c>
      <c r="E260" s="42" t="s">
        <v>270</v>
      </c>
      <c r="F260" s="20"/>
      <c r="G260" s="20"/>
      <c r="H260" s="20"/>
      <c r="I260" s="20"/>
      <c r="J260" s="20"/>
      <c r="K260" s="70"/>
      <c r="L260" s="78">
        <f>L339</f>
        <v>13034.02</v>
      </c>
    </row>
    <row r="261" spans="2:12" s="4" customFormat="1" ht="27.6" customHeight="1" x14ac:dyDescent="0.2">
      <c r="B261" s="31" t="s">
        <v>324</v>
      </c>
      <c r="C261" s="31" t="s">
        <v>14</v>
      </c>
      <c r="D261" s="31" t="s">
        <v>39</v>
      </c>
      <c r="E261" s="45" t="s">
        <v>201</v>
      </c>
      <c r="F261" s="32"/>
      <c r="G261" s="32"/>
      <c r="H261" s="32"/>
      <c r="I261" s="32"/>
      <c r="J261" s="32"/>
      <c r="K261" s="36"/>
      <c r="L261" s="24"/>
    </row>
    <row r="262" spans="2:12" ht="52.9" customHeight="1" x14ac:dyDescent="0.2">
      <c r="B262" s="25"/>
      <c r="C262" s="22"/>
      <c r="D262" s="25"/>
      <c r="E262" s="44" t="s">
        <v>202</v>
      </c>
      <c r="F262" s="25"/>
      <c r="G262" s="25"/>
      <c r="H262" s="25"/>
      <c r="I262" s="25"/>
      <c r="J262" s="36"/>
      <c r="K262" s="25"/>
      <c r="L262" s="22"/>
    </row>
    <row r="263" spans="2:12" x14ac:dyDescent="0.2">
      <c r="B263" s="25"/>
      <c r="C263" s="22"/>
      <c r="D263" s="25"/>
      <c r="E263" s="63" t="s">
        <v>100</v>
      </c>
      <c r="F263" s="25">
        <v>1</v>
      </c>
      <c r="G263" s="27">
        <v>22</v>
      </c>
      <c r="H263" s="27">
        <v>0</v>
      </c>
      <c r="I263" s="27">
        <v>0</v>
      </c>
      <c r="J263" s="23">
        <f t="shared" ref="J263:J275" si="6">F263*(G263+ (G263= 0))*(H263+ (H263= 0))*(I263+ (I263= 0))</f>
        <v>22</v>
      </c>
      <c r="K263" s="25"/>
      <c r="L263" s="22"/>
    </row>
    <row r="264" spans="2:12" x14ac:dyDescent="0.2">
      <c r="B264" s="25"/>
      <c r="C264" s="22"/>
      <c r="D264" s="25"/>
      <c r="E264" s="63" t="s">
        <v>107</v>
      </c>
      <c r="F264" s="25">
        <v>-1</v>
      </c>
      <c r="G264" s="27">
        <v>1.5</v>
      </c>
      <c r="H264" s="27">
        <v>0</v>
      </c>
      <c r="I264" s="27">
        <v>0</v>
      </c>
      <c r="J264" s="23">
        <f t="shared" si="6"/>
        <v>-1.5</v>
      </c>
      <c r="K264" s="25"/>
      <c r="L264" s="22"/>
    </row>
    <row r="265" spans="2:12" x14ac:dyDescent="0.2">
      <c r="B265" s="25"/>
      <c r="C265" s="22"/>
      <c r="D265" s="25"/>
      <c r="E265" s="63" t="s">
        <v>107</v>
      </c>
      <c r="F265" s="25">
        <v>-1</v>
      </c>
      <c r="G265" s="27">
        <v>2.15</v>
      </c>
      <c r="H265" s="27">
        <v>0</v>
      </c>
      <c r="I265" s="27">
        <v>0</v>
      </c>
      <c r="J265" s="23">
        <f t="shared" si="6"/>
        <v>-2.15</v>
      </c>
      <c r="K265" s="25"/>
      <c r="L265" s="22"/>
    </row>
    <row r="266" spans="2:12" x14ac:dyDescent="0.2">
      <c r="B266" s="25"/>
      <c r="C266" s="22"/>
      <c r="D266" s="25"/>
      <c r="E266" s="63" t="s">
        <v>101</v>
      </c>
      <c r="F266" s="25">
        <v>1</v>
      </c>
      <c r="G266" s="27">
        <v>16.8</v>
      </c>
      <c r="H266" s="27">
        <v>0</v>
      </c>
      <c r="I266" s="27">
        <v>0</v>
      </c>
      <c r="J266" s="23">
        <f t="shared" si="6"/>
        <v>16.8</v>
      </c>
      <c r="K266" s="25"/>
      <c r="L266" s="22"/>
    </row>
    <row r="267" spans="2:12" x14ac:dyDescent="0.2">
      <c r="B267" s="25"/>
      <c r="C267" s="22"/>
      <c r="D267" s="25"/>
      <c r="E267" s="63" t="s">
        <v>106</v>
      </c>
      <c r="F267" s="25">
        <v>-1</v>
      </c>
      <c r="G267" s="27">
        <v>0.8</v>
      </c>
      <c r="H267" s="27">
        <v>0</v>
      </c>
      <c r="I267" s="27">
        <v>0</v>
      </c>
      <c r="J267" s="23">
        <f t="shared" si="6"/>
        <v>-0.8</v>
      </c>
      <c r="K267" s="25"/>
      <c r="L267" s="22"/>
    </row>
    <row r="268" spans="2:12" x14ac:dyDescent="0.2">
      <c r="B268" s="25"/>
      <c r="C268" s="22"/>
      <c r="D268" s="25"/>
      <c r="E268" s="63" t="s">
        <v>102</v>
      </c>
      <c r="F268" s="25">
        <v>1</v>
      </c>
      <c r="G268" s="27">
        <v>14.8</v>
      </c>
      <c r="H268" s="27">
        <v>0</v>
      </c>
      <c r="I268" s="27">
        <v>0</v>
      </c>
      <c r="J268" s="23">
        <f t="shared" si="6"/>
        <v>14.8</v>
      </c>
      <c r="K268" s="25"/>
      <c r="L268" s="22"/>
    </row>
    <row r="269" spans="2:12" x14ac:dyDescent="0.2">
      <c r="B269" s="25"/>
      <c r="C269" s="22"/>
      <c r="D269" s="25"/>
      <c r="E269" s="63" t="s">
        <v>106</v>
      </c>
      <c r="F269" s="25">
        <v>-1</v>
      </c>
      <c r="G269" s="27">
        <v>0.8</v>
      </c>
      <c r="H269" s="27">
        <v>0</v>
      </c>
      <c r="I269" s="27">
        <v>0</v>
      </c>
      <c r="J269" s="23">
        <f t="shared" si="6"/>
        <v>-0.8</v>
      </c>
      <c r="K269" s="25"/>
      <c r="L269" s="22"/>
    </row>
    <row r="270" spans="2:12" x14ac:dyDescent="0.2">
      <c r="B270" s="25"/>
      <c r="C270" s="22"/>
      <c r="D270" s="25"/>
      <c r="E270" s="63" t="s">
        <v>103</v>
      </c>
      <c r="F270" s="25">
        <v>1</v>
      </c>
      <c r="G270" s="27">
        <v>14</v>
      </c>
      <c r="H270" s="27">
        <v>0</v>
      </c>
      <c r="I270" s="27">
        <v>0</v>
      </c>
      <c r="J270" s="23">
        <f t="shared" si="6"/>
        <v>14</v>
      </c>
      <c r="K270" s="25"/>
      <c r="L270" s="22"/>
    </row>
    <row r="271" spans="2:12" x14ac:dyDescent="0.2">
      <c r="B271" s="25"/>
      <c r="C271" s="22"/>
      <c r="D271" s="25"/>
      <c r="E271" s="63" t="s">
        <v>106</v>
      </c>
      <c r="F271" s="25">
        <v>-1</v>
      </c>
      <c r="G271" s="27">
        <v>0.8</v>
      </c>
      <c r="H271" s="27">
        <v>0</v>
      </c>
      <c r="I271" s="27">
        <v>0</v>
      </c>
      <c r="J271" s="23">
        <f t="shared" si="6"/>
        <v>-0.8</v>
      </c>
      <c r="K271" s="25"/>
      <c r="L271" s="22"/>
    </row>
    <row r="272" spans="2:12" x14ac:dyDescent="0.2">
      <c r="B272" s="25"/>
      <c r="C272" s="22"/>
      <c r="D272" s="25"/>
      <c r="E272" s="63" t="s">
        <v>104</v>
      </c>
      <c r="F272" s="25">
        <v>1</v>
      </c>
      <c r="G272" s="27">
        <v>25.7</v>
      </c>
      <c r="H272" s="27">
        <v>0</v>
      </c>
      <c r="I272" s="27">
        <v>0</v>
      </c>
      <c r="J272" s="23">
        <f t="shared" si="6"/>
        <v>25.7</v>
      </c>
      <c r="K272" s="25"/>
      <c r="L272" s="22"/>
    </row>
    <row r="273" spans="2:12" x14ac:dyDescent="0.2">
      <c r="B273" s="25"/>
      <c r="C273" s="22"/>
      <c r="D273" s="25"/>
      <c r="E273" s="63" t="s">
        <v>107</v>
      </c>
      <c r="F273" s="25">
        <v>-1</v>
      </c>
      <c r="G273" s="27">
        <v>1.5</v>
      </c>
      <c r="H273" s="27">
        <v>0</v>
      </c>
      <c r="I273" s="27">
        <v>0</v>
      </c>
      <c r="J273" s="23">
        <f t="shared" si="6"/>
        <v>-1.5</v>
      </c>
      <c r="K273" s="25"/>
      <c r="L273" s="22"/>
    </row>
    <row r="274" spans="2:12" x14ac:dyDescent="0.2">
      <c r="B274" s="25"/>
      <c r="C274" s="22"/>
      <c r="D274" s="25"/>
      <c r="E274" s="63" t="s">
        <v>107</v>
      </c>
      <c r="F274" s="25">
        <v>-1</v>
      </c>
      <c r="G274" s="27">
        <v>2.15</v>
      </c>
      <c r="H274" s="27">
        <v>0</v>
      </c>
      <c r="I274" s="27">
        <v>0</v>
      </c>
      <c r="J274" s="23">
        <f t="shared" si="6"/>
        <v>-2.15</v>
      </c>
      <c r="K274" s="25"/>
      <c r="L274" s="22"/>
    </row>
    <row r="275" spans="2:12" x14ac:dyDescent="0.2">
      <c r="B275" s="25"/>
      <c r="C275" s="22"/>
      <c r="D275" s="25"/>
      <c r="E275" s="63" t="s">
        <v>105</v>
      </c>
      <c r="F275" s="25">
        <v>-7</v>
      </c>
      <c r="G275" s="27">
        <v>0.8</v>
      </c>
      <c r="H275" s="27">
        <v>0</v>
      </c>
      <c r="I275" s="27">
        <v>0</v>
      </c>
      <c r="J275" s="23">
        <f t="shared" si="6"/>
        <v>-5.6000000000000005</v>
      </c>
      <c r="K275" s="25"/>
      <c r="L275" s="22"/>
    </row>
    <row r="276" spans="2:12" x14ac:dyDescent="0.2">
      <c r="B276" s="25"/>
      <c r="C276" s="22"/>
      <c r="D276" s="25"/>
      <c r="E276" s="63"/>
      <c r="F276" s="25">
        <v>1</v>
      </c>
      <c r="G276" s="27"/>
      <c r="H276" s="27"/>
      <c r="I276" s="27"/>
      <c r="J276" s="23">
        <v>10</v>
      </c>
      <c r="K276" s="25"/>
      <c r="L276" s="22"/>
    </row>
    <row r="277" spans="2:12" ht="14.25" customHeight="1" x14ac:dyDescent="0.2">
      <c r="B277" s="25"/>
      <c r="C277" s="22"/>
      <c r="D277" s="25"/>
      <c r="E277" s="64"/>
      <c r="F277" s="25"/>
      <c r="G277" s="25"/>
      <c r="H277" s="25"/>
      <c r="I277" s="25"/>
      <c r="J277" s="71">
        <f>SUM(J263:J276)</f>
        <v>88.000000000000014</v>
      </c>
      <c r="K277" s="38">
        <v>12</v>
      </c>
      <c r="L277" s="66">
        <f>ROUND(K277*J277,2)</f>
        <v>1056</v>
      </c>
    </row>
    <row r="278" spans="2:12" s="4" customFormat="1" ht="26.45" customHeight="1" x14ac:dyDescent="0.2">
      <c r="B278" s="31" t="s">
        <v>325</v>
      </c>
      <c r="C278" s="31" t="s">
        <v>14</v>
      </c>
      <c r="D278" s="31" t="s">
        <v>17</v>
      </c>
      <c r="E278" s="45" t="s">
        <v>193</v>
      </c>
      <c r="F278" s="32"/>
      <c r="G278" s="32"/>
      <c r="H278" s="32"/>
      <c r="I278" s="32"/>
      <c r="J278" s="32"/>
      <c r="K278" s="36"/>
      <c r="L278" s="24"/>
    </row>
    <row r="279" spans="2:12" ht="87.6" customHeight="1" x14ac:dyDescent="0.2">
      <c r="B279" s="25"/>
      <c r="C279" s="22"/>
      <c r="D279" s="25"/>
      <c r="E279" s="44" t="s">
        <v>233</v>
      </c>
      <c r="F279" s="25"/>
      <c r="G279" s="25"/>
      <c r="H279" s="25"/>
      <c r="I279" s="25"/>
      <c r="J279" s="36"/>
      <c r="K279" s="25"/>
      <c r="L279" s="22"/>
    </row>
    <row r="280" spans="2:12" x14ac:dyDescent="0.2">
      <c r="B280" s="25"/>
      <c r="C280" s="22"/>
      <c r="D280" s="25"/>
      <c r="E280" s="63" t="s">
        <v>21</v>
      </c>
      <c r="F280" s="25">
        <v>2</v>
      </c>
      <c r="G280" s="27">
        <v>1.8</v>
      </c>
      <c r="H280" s="27">
        <v>0</v>
      </c>
      <c r="I280" s="27">
        <v>2.5</v>
      </c>
      <c r="J280" s="23">
        <f t="shared" ref="J280:J287" si="7">F280*(G280+ (G280= 0))*(H280+ (H280= 0))*(I280+ (I280= 0))</f>
        <v>9</v>
      </c>
      <c r="K280" s="25"/>
      <c r="L280" s="22"/>
    </row>
    <row r="281" spans="2:12" x14ac:dyDescent="0.2">
      <c r="B281" s="25"/>
      <c r="C281" s="22"/>
      <c r="D281" s="25"/>
      <c r="E281" s="63"/>
      <c r="F281" s="25">
        <v>2</v>
      </c>
      <c r="G281" s="27">
        <v>1.2</v>
      </c>
      <c r="H281" s="27">
        <v>0</v>
      </c>
      <c r="I281" s="27">
        <v>2.5</v>
      </c>
      <c r="J281" s="23">
        <f t="shared" si="7"/>
        <v>6</v>
      </c>
      <c r="K281" s="25"/>
      <c r="L281" s="22"/>
    </row>
    <row r="282" spans="2:12" x14ac:dyDescent="0.2">
      <c r="B282" s="25"/>
      <c r="C282" s="22"/>
      <c r="D282" s="25"/>
      <c r="E282" s="63" t="s">
        <v>98</v>
      </c>
      <c r="F282" s="25">
        <v>2</v>
      </c>
      <c r="G282" s="27">
        <v>1.8</v>
      </c>
      <c r="H282" s="27">
        <v>0</v>
      </c>
      <c r="I282" s="27">
        <v>2.5</v>
      </c>
      <c r="J282" s="23">
        <f t="shared" si="7"/>
        <v>9</v>
      </c>
      <c r="K282" s="25"/>
      <c r="L282" s="22"/>
    </row>
    <row r="283" spans="2:12" x14ac:dyDescent="0.2">
      <c r="B283" s="25"/>
      <c r="C283" s="22"/>
      <c r="D283" s="25"/>
      <c r="E283" s="63"/>
      <c r="F283" s="25">
        <v>2</v>
      </c>
      <c r="G283" s="27">
        <v>2.6</v>
      </c>
      <c r="H283" s="27">
        <v>0</v>
      </c>
      <c r="I283" s="27">
        <v>2.5</v>
      </c>
      <c r="J283" s="23">
        <f t="shared" si="7"/>
        <v>13</v>
      </c>
      <c r="K283" s="25"/>
      <c r="L283" s="22"/>
    </row>
    <row r="284" spans="2:12" x14ac:dyDescent="0.2">
      <c r="B284" s="25"/>
      <c r="C284" s="22"/>
      <c r="D284" s="25"/>
      <c r="E284" s="63" t="s">
        <v>22</v>
      </c>
      <c r="F284" s="25">
        <v>2</v>
      </c>
      <c r="G284" s="27">
        <v>4.1500000000000004</v>
      </c>
      <c r="H284" s="27">
        <v>0</v>
      </c>
      <c r="I284" s="27">
        <v>2.5</v>
      </c>
      <c r="J284" s="23">
        <f t="shared" si="7"/>
        <v>20.75</v>
      </c>
      <c r="K284" s="25"/>
      <c r="L284" s="22"/>
    </row>
    <row r="285" spans="2:12" x14ac:dyDescent="0.2">
      <c r="B285" s="25"/>
      <c r="C285" s="22"/>
      <c r="D285" s="25"/>
      <c r="E285" s="63"/>
      <c r="F285" s="25">
        <v>2</v>
      </c>
      <c r="G285" s="27">
        <v>1.85</v>
      </c>
      <c r="H285" s="27">
        <v>0</v>
      </c>
      <c r="I285" s="27">
        <v>2.5</v>
      </c>
      <c r="J285" s="23">
        <f t="shared" si="7"/>
        <v>9.25</v>
      </c>
      <c r="K285" s="25"/>
      <c r="L285" s="22"/>
    </row>
    <row r="286" spans="2:12" x14ac:dyDescent="0.2">
      <c r="B286" s="25"/>
      <c r="C286" s="22"/>
      <c r="D286" s="25"/>
      <c r="E286" s="63" t="s">
        <v>99</v>
      </c>
      <c r="F286" s="25">
        <v>-3</v>
      </c>
      <c r="G286" s="27">
        <v>0.83</v>
      </c>
      <c r="H286" s="27">
        <v>0</v>
      </c>
      <c r="I286" s="27">
        <v>2.1</v>
      </c>
      <c r="J286" s="23">
        <f t="shared" si="7"/>
        <v>-5.2290000000000001</v>
      </c>
      <c r="K286" s="25"/>
      <c r="L286" s="22"/>
    </row>
    <row r="287" spans="2:12" x14ac:dyDescent="0.2">
      <c r="B287" s="25"/>
      <c r="C287" s="22"/>
      <c r="D287" s="25"/>
      <c r="E287" s="63" t="s">
        <v>192</v>
      </c>
      <c r="F287" s="25">
        <v>-1</v>
      </c>
      <c r="G287" s="27">
        <v>1</v>
      </c>
      <c r="H287" s="27">
        <v>0</v>
      </c>
      <c r="I287" s="27">
        <v>1.2</v>
      </c>
      <c r="J287" s="23">
        <f t="shared" si="7"/>
        <v>-1.2</v>
      </c>
      <c r="K287" s="25"/>
      <c r="L287" s="22"/>
    </row>
    <row r="288" spans="2:12" x14ac:dyDescent="0.2">
      <c r="B288" s="25"/>
      <c r="C288" s="22"/>
      <c r="D288" s="25"/>
      <c r="E288" s="64"/>
      <c r="F288" s="25"/>
      <c r="G288" s="25"/>
      <c r="H288" s="25"/>
      <c r="I288" s="25"/>
      <c r="J288" s="71">
        <f>SUM(J280:J287)</f>
        <v>60.570999999999998</v>
      </c>
      <c r="K288" s="38">
        <v>49.95</v>
      </c>
      <c r="L288" s="66">
        <f>ROUND(K288*J288,2)</f>
        <v>3025.52</v>
      </c>
    </row>
    <row r="289" spans="2:12" s="4" customFormat="1" ht="29.45" customHeight="1" x14ac:dyDescent="0.2">
      <c r="B289" s="31" t="s">
        <v>326</v>
      </c>
      <c r="C289" s="31" t="s">
        <v>14</v>
      </c>
      <c r="D289" s="31" t="s">
        <v>17</v>
      </c>
      <c r="E289" s="45" t="s">
        <v>362</v>
      </c>
      <c r="F289" s="32"/>
      <c r="G289" s="32"/>
      <c r="H289" s="32"/>
      <c r="I289" s="32"/>
      <c r="J289" s="32"/>
      <c r="K289" s="36"/>
      <c r="L289" s="24"/>
    </row>
    <row r="290" spans="2:12" ht="73.150000000000006" customHeight="1" x14ac:dyDescent="0.2">
      <c r="B290" s="25"/>
      <c r="C290" s="22"/>
      <c r="D290" s="25"/>
      <c r="E290" s="44" t="s">
        <v>215</v>
      </c>
      <c r="F290" s="25"/>
      <c r="G290" s="25"/>
      <c r="H290" s="25"/>
      <c r="I290" s="25"/>
      <c r="J290" s="36"/>
      <c r="K290" s="25"/>
      <c r="L290" s="22"/>
    </row>
    <row r="291" spans="2:12" x14ac:dyDescent="0.2">
      <c r="B291" s="25"/>
      <c r="C291" s="22"/>
      <c r="D291" s="25"/>
      <c r="E291" s="63" t="s">
        <v>153</v>
      </c>
      <c r="F291" s="25">
        <v>1</v>
      </c>
      <c r="G291" s="27">
        <v>6.6</v>
      </c>
      <c r="H291" s="27">
        <v>0</v>
      </c>
      <c r="I291" s="27">
        <v>0.9</v>
      </c>
      <c r="J291" s="23">
        <f>F291*(G291+ (G291= 0))*(H291+ (H291= 0))*(I291+ (I291= 0))</f>
        <v>5.9399999999999995</v>
      </c>
      <c r="K291" s="25"/>
      <c r="L291" s="22"/>
    </row>
    <row r="292" spans="2:12" x14ac:dyDescent="0.2">
      <c r="B292" s="25"/>
      <c r="C292" s="22"/>
      <c r="D292" s="25"/>
      <c r="E292" s="63" t="s">
        <v>154</v>
      </c>
      <c r="F292" s="25">
        <v>1</v>
      </c>
      <c r="G292" s="27">
        <v>1.2</v>
      </c>
      <c r="H292" s="27">
        <v>0</v>
      </c>
      <c r="I292" s="27">
        <v>0.9</v>
      </c>
      <c r="J292" s="23">
        <f>F292*(G292+ (G292= 0))*(H292+ (H292= 0))*(I292+ (I292= 0))</f>
        <v>1.08</v>
      </c>
      <c r="K292" s="25"/>
      <c r="L292" s="22"/>
    </row>
    <row r="293" spans="2:12" x14ac:dyDescent="0.2">
      <c r="B293" s="25"/>
      <c r="C293" s="22"/>
      <c r="D293" s="25"/>
      <c r="E293" s="64"/>
      <c r="F293" s="25"/>
      <c r="G293" s="25"/>
      <c r="H293" s="25"/>
      <c r="I293" s="25"/>
      <c r="J293" s="71">
        <f>SUM(J291:J292)</f>
        <v>7.02</v>
      </c>
      <c r="K293" s="38">
        <v>56.65</v>
      </c>
      <c r="L293" s="66">
        <f>ROUND(K293*J293,2)</f>
        <v>397.68</v>
      </c>
    </row>
    <row r="294" spans="2:12" s="4" customFormat="1" x14ac:dyDescent="0.2">
      <c r="B294" s="31" t="s">
        <v>327</v>
      </c>
      <c r="C294" s="31" t="s">
        <v>14</v>
      </c>
      <c r="D294" s="31" t="s">
        <v>17</v>
      </c>
      <c r="E294" s="45" t="s">
        <v>108</v>
      </c>
      <c r="F294" s="32"/>
      <c r="G294" s="32"/>
      <c r="H294" s="32"/>
      <c r="I294" s="32"/>
      <c r="J294" s="32"/>
      <c r="K294" s="36"/>
      <c r="L294" s="24"/>
    </row>
    <row r="295" spans="2:12" ht="121.5" customHeight="1" x14ac:dyDescent="0.2">
      <c r="B295" s="25"/>
      <c r="C295" s="22"/>
      <c r="D295" s="25"/>
      <c r="E295" s="44" t="s">
        <v>110</v>
      </c>
      <c r="F295" s="25"/>
      <c r="G295" s="25"/>
      <c r="H295" s="25"/>
      <c r="I295" s="25"/>
      <c r="J295" s="36"/>
      <c r="K295" s="25"/>
      <c r="L295" s="22"/>
    </row>
    <row r="296" spans="2:12" x14ac:dyDescent="0.2">
      <c r="B296" s="25"/>
      <c r="C296" s="22"/>
      <c r="D296" s="25"/>
      <c r="E296" s="63" t="s">
        <v>21</v>
      </c>
      <c r="F296" s="25">
        <v>1</v>
      </c>
      <c r="G296" s="27">
        <v>0</v>
      </c>
      <c r="H296" s="27">
        <v>0</v>
      </c>
      <c r="I296" s="27">
        <v>2.2000000000000002</v>
      </c>
      <c r="J296" s="23">
        <f>F296*(G296+ (G296= 0))*(H296+ (H296= 0))*(I296+ (I296= 0))</f>
        <v>2.2000000000000002</v>
      </c>
      <c r="K296" s="25"/>
      <c r="L296" s="22"/>
    </row>
    <row r="297" spans="2:12" x14ac:dyDescent="0.2">
      <c r="B297" s="25"/>
      <c r="C297" s="22"/>
      <c r="D297" s="25"/>
      <c r="E297" s="63" t="s">
        <v>98</v>
      </c>
      <c r="F297" s="25">
        <v>1</v>
      </c>
      <c r="G297" s="27">
        <v>0</v>
      </c>
      <c r="H297" s="27">
        <v>0</v>
      </c>
      <c r="I297" s="27">
        <v>4.7</v>
      </c>
      <c r="J297" s="23">
        <f>F297*(G297+ (G297= 0))*(H297+ (H297= 0))*(I297+ (I297= 0))</f>
        <v>4.7</v>
      </c>
      <c r="K297" s="25"/>
      <c r="L297" s="22"/>
    </row>
    <row r="298" spans="2:12" x14ac:dyDescent="0.2">
      <c r="B298" s="25"/>
      <c r="C298" s="22"/>
      <c r="D298" s="25"/>
      <c r="E298" s="63" t="s">
        <v>22</v>
      </c>
      <c r="F298" s="25">
        <v>1</v>
      </c>
      <c r="G298" s="27">
        <v>0</v>
      </c>
      <c r="H298" s="27">
        <v>0</v>
      </c>
      <c r="I298" s="27">
        <v>7.8</v>
      </c>
      <c r="J298" s="23">
        <f>F298*(G298+ (G298= 0))*(H298+ (H298= 0))*(I298+ (I298= 0))</f>
        <v>7.8</v>
      </c>
      <c r="K298" s="25"/>
      <c r="L298" s="22"/>
    </row>
    <row r="299" spans="2:12" x14ac:dyDescent="0.2">
      <c r="B299" s="25"/>
      <c r="C299" s="22"/>
      <c r="D299" s="25"/>
      <c r="E299" s="63" t="s">
        <v>109</v>
      </c>
      <c r="F299" s="25">
        <v>1</v>
      </c>
      <c r="G299" s="27">
        <v>0</v>
      </c>
      <c r="H299" s="27">
        <v>0</v>
      </c>
      <c r="I299" s="27">
        <v>16.2</v>
      </c>
      <c r="J299" s="23">
        <f>F299*(G299+ (G299= 0))*(H299+ (H299= 0))*(I299+ (I299= 0))</f>
        <v>16.2</v>
      </c>
      <c r="K299" s="25"/>
      <c r="L299" s="22"/>
    </row>
    <row r="300" spans="2:12" x14ac:dyDescent="0.2">
      <c r="B300" s="25"/>
      <c r="C300" s="22"/>
      <c r="D300" s="25"/>
      <c r="E300" s="63" t="s">
        <v>114</v>
      </c>
      <c r="F300" s="25">
        <v>1</v>
      </c>
      <c r="G300" s="27">
        <v>0</v>
      </c>
      <c r="H300" s="27">
        <v>0</v>
      </c>
      <c r="I300" s="27">
        <v>5.2</v>
      </c>
      <c r="J300" s="23">
        <f>F300*(G300+ (G300= 0))*(H300+ (H300= 0))*(I300+ (I300= 0))</f>
        <v>5.2</v>
      </c>
      <c r="K300" s="25"/>
      <c r="L300" s="22"/>
    </row>
    <row r="301" spans="2:12" x14ac:dyDescent="0.2">
      <c r="B301" s="25"/>
      <c r="C301" s="22"/>
      <c r="D301" s="25"/>
      <c r="E301" s="64"/>
      <c r="F301" s="25"/>
      <c r="G301" s="25"/>
      <c r="H301" s="25"/>
      <c r="I301" s="25"/>
      <c r="J301" s="71">
        <f>SUM(J296:J300)</f>
        <v>36.1</v>
      </c>
      <c r="K301" s="38">
        <v>25.35</v>
      </c>
      <c r="L301" s="66">
        <f>ROUND(K301*J301,2)</f>
        <v>915.14</v>
      </c>
    </row>
    <row r="302" spans="2:12" s="2" customFormat="1" ht="29.45" customHeight="1" x14ac:dyDescent="0.2">
      <c r="B302" s="31" t="s">
        <v>328</v>
      </c>
      <c r="C302" s="31" t="s">
        <v>14</v>
      </c>
      <c r="D302" s="35" t="s">
        <v>17</v>
      </c>
      <c r="E302" s="45" t="s">
        <v>85</v>
      </c>
      <c r="F302" s="36"/>
      <c r="G302" s="36"/>
      <c r="H302" s="36"/>
      <c r="I302" s="36"/>
      <c r="J302" s="36"/>
      <c r="K302" s="36"/>
      <c r="L302" s="24"/>
    </row>
    <row r="303" spans="2:12" ht="42.6" customHeight="1" x14ac:dyDescent="0.2">
      <c r="B303" s="25"/>
      <c r="C303" s="22"/>
      <c r="D303" s="25"/>
      <c r="E303" s="44" t="s">
        <v>225</v>
      </c>
      <c r="F303" s="25"/>
      <c r="G303" s="25"/>
      <c r="H303" s="25"/>
      <c r="I303" s="25"/>
      <c r="J303" s="36"/>
      <c r="K303" s="25"/>
      <c r="L303" s="22"/>
    </row>
    <row r="304" spans="2:12" x14ac:dyDescent="0.2">
      <c r="B304" s="25"/>
      <c r="C304" s="22"/>
      <c r="D304" s="25"/>
      <c r="E304" s="63" t="s">
        <v>21</v>
      </c>
      <c r="F304" s="25">
        <v>1</v>
      </c>
      <c r="G304" s="27">
        <v>0</v>
      </c>
      <c r="H304" s="27">
        <v>0</v>
      </c>
      <c r="I304" s="27">
        <v>2.2000000000000002</v>
      </c>
      <c r="J304" s="23">
        <f>F304*(G304+ (G304= 0))*(H304+ (H304= 0))*(I304+ (I304= 0))</f>
        <v>2.2000000000000002</v>
      </c>
      <c r="K304" s="25"/>
      <c r="L304" s="22"/>
    </row>
    <row r="305" spans="2:12" x14ac:dyDescent="0.2">
      <c r="B305" s="25"/>
      <c r="C305" s="22"/>
      <c r="D305" s="25"/>
      <c r="E305" s="63" t="s">
        <v>98</v>
      </c>
      <c r="F305" s="25">
        <v>1</v>
      </c>
      <c r="G305" s="27">
        <v>0</v>
      </c>
      <c r="H305" s="27">
        <v>0</v>
      </c>
      <c r="I305" s="27">
        <v>4.7</v>
      </c>
      <c r="J305" s="23">
        <f>F305*(G305+ (G305= 0))*(H305+ (H305= 0))*(I305+ (I305= 0))</f>
        <v>4.7</v>
      </c>
      <c r="K305" s="25"/>
      <c r="L305" s="22"/>
    </row>
    <row r="306" spans="2:12" x14ac:dyDescent="0.2">
      <c r="B306" s="25"/>
      <c r="C306" s="22"/>
      <c r="D306" s="25"/>
      <c r="E306" s="63" t="s">
        <v>22</v>
      </c>
      <c r="F306" s="25">
        <v>1</v>
      </c>
      <c r="G306" s="27">
        <v>0</v>
      </c>
      <c r="H306" s="27">
        <v>0</v>
      </c>
      <c r="I306" s="27">
        <v>7.8</v>
      </c>
      <c r="J306" s="23">
        <f>F306*(G306+ (G306= 0))*(H306+ (H306= 0))*(I306+ (I306= 0))</f>
        <v>7.8</v>
      </c>
      <c r="K306" s="25"/>
      <c r="L306" s="22"/>
    </row>
    <row r="307" spans="2:12" x14ac:dyDescent="0.2">
      <c r="B307" s="25"/>
      <c r="C307" s="22"/>
      <c r="D307" s="25"/>
      <c r="E307" s="64"/>
      <c r="F307" s="25"/>
      <c r="G307" s="25"/>
      <c r="H307" s="25"/>
      <c r="I307" s="25"/>
      <c r="J307" s="71">
        <f>SUM(J304:J306)</f>
        <v>14.7</v>
      </c>
      <c r="K307" s="38">
        <v>6.5</v>
      </c>
      <c r="L307" s="66">
        <f>ROUND(K307*J307,2)</f>
        <v>95.55</v>
      </c>
    </row>
    <row r="308" spans="2:12" s="4" customFormat="1" x14ac:dyDescent="0.2">
      <c r="B308" s="31" t="s">
        <v>329</v>
      </c>
      <c r="C308" s="31" t="s">
        <v>14</v>
      </c>
      <c r="D308" s="31" t="s">
        <v>39</v>
      </c>
      <c r="E308" s="45" t="s">
        <v>118</v>
      </c>
      <c r="F308" s="32"/>
      <c r="G308" s="32"/>
      <c r="H308" s="32"/>
      <c r="I308" s="32"/>
      <c r="J308" s="32"/>
      <c r="K308" s="36"/>
      <c r="L308" s="24"/>
    </row>
    <row r="309" spans="2:12" ht="60" customHeight="1" x14ac:dyDescent="0.2">
      <c r="B309" s="25"/>
      <c r="C309" s="22"/>
      <c r="D309" s="25"/>
      <c r="E309" s="44" t="s">
        <v>157</v>
      </c>
      <c r="F309" s="25"/>
      <c r="G309" s="25"/>
      <c r="H309" s="25"/>
      <c r="I309" s="25"/>
      <c r="J309" s="36"/>
      <c r="K309" s="25"/>
      <c r="L309" s="22"/>
    </row>
    <row r="310" spans="2:12" x14ac:dyDescent="0.2">
      <c r="B310" s="25"/>
      <c r="C310" s="22"/>
      <c r="D310" s="25"/>
      <c r="E310" s="63" t="s">
        <v>119</v>
      </c>
      <c r="F310" s="25">
        <v>1</v>
      </c>
      <c r="G310" s="27">
        <v>0</v>
      </c>
      <c r="H310" s="27">
        <v>0</v>
      </c>
      <c r="I310" s="27">
        <v>1.5</v>
      </c>
      <c r="J310" s="23">
        <f>F310*(G310+ (G310= 0))*(H310+ (H310= 0))*(I310+ (I310= 0))</f>
        <v>1.5</v>
      </c>
      <c r="K310" s="25"/>
      <c r="L310" s="22"/>
    </row>
    <row r="311" spans="2:12" x14ac:dyDescent="0.2">
      <c r="B311" s="25"/>
      <c r="C311" s="22"/>
      <c r="D311" s="25"/>
      <c r="E311" s="63"/>
      <c r="F311" s="25">
        <v>1</v>
      </c>
      <c r="G311" s="27">
        <v>0</v>
      </c>
      <c r="H311" s="27">
        <v>0</v>
      </c>
      <c r="I311" s="27">
        <v>6</v>
      </c>
      <c r="J311" s="23">
        <f>F311*(G311+ (G311= 0))*(H311+ (H311= 0))*(I311+ (I311= 0))</f>
        <v>6</v>
      </c>
      <c r="K311" s="25"/>
      <c r="L311" s="22"/>
    </row>
    <row r="312" spans="2:12" x14ac:dyDescent="0.2">
      <c r="B312" s="25"/>
      <c r="C312" s="22"/>
      <c r="D312" s="25"/>
      <c r="E312" s="63"/>
      <c r="F312" s="25">
        <v>1</v>
      </c>
      <c r="G312" s="27">
        <v>0</v>
      </c>
      <c r="H312" s="27">
        <v>0</v>
      </c>
      <c r="I312" s="27">
        <v>6</v>
      </c>
      <c r="J312" s="23">
        <f>F312*(G312+ (G312= 0))*(H312+ (H312= 0))*(I312+ (I312= 0))</f>
        <v>6</v>
      </c>
      <c r="K312" s="25"/>
      <c r="L312" s="22"/>
    </row>
    <row r="313" spans="2:12" x14ac:dyDescent="0.2">
      <c r="B313" s="25"/>
      <c r="C313" s="22"/>
      <c r="D313" s="25"/>
      <c r="E313" s="64"/>
      <c r="F313" s="25"/>
      <c r="G313" s="25"/>
      <c r="H313" s="25"/>
      <c r="I313" s="25"/>
      <c r="J313" s="71">
        <f>SUM(J310:J312)</f>
        <v>13.5</v>
      </c>
      <c r="K313" s="38">
        <v>46</v>
      </c>
      <c r="L313" s="66">
        <f>ROUND(K313*J313,2)</f>
        <v>621</v>
      </c>
    </row>
    <row r="314" spans="2:12" s="4" customFormat="1" ht="22.9" customHeight="1" x14ac:dyDescent="0.2">
      <c r="B314" s="31" t="s">
        <v>330</v>
      </c>
      <c r="C314" s="31" t="s">
        <v>14</v>
      </c>
      <c r="D314" s="31" t="s">
        <v>17</v>
      </c>
      <c r="E314" s="45" t="s">
        <v>194</v>
      </c>
      <c r="F314" s="32"/>
      <c r="G314" s="32"/>
      <c r="H314" s="32"/>
      <c r="I314" s="32"/>
      <c r="J314" s="32"/>
      <c r="K314" s="36"/>
      <c r="L314" s="24"/>
    </row>
    <row r="315" spans="2:12" ht="122.45" customHeight="1" x14ac:dyDescent="0.2">
      <c r="B315" s="25"/>
      <c r="C315" s="22"/>
      <c r="D315" s="25"/>
      <c r="E315" s="46" t="s">
        <v>195</v>
      </c>
      <c r="F315" s="25"/>
      <c r="G315" s="25"/>
      <c r="H315" s="25"/>
      <c r="I315" s="25"/>
      <c r="J315" s="36"/>
      <c r="K315" s="25"/>
      <c r="L315" s="22"/>
    </row>
    <row r="316" spans="2:12" x14ac:dyDescent="0.2">
      <c r="B316" s="25"/>
      <c r="C316" s="22"/>
      <c r="D316" s="25"/>
      <c r="E316" s="63" t="s">
        <v>109</v>
      </c>
      <c r="F316" s="25">
        <v>1</v>
      </c>
      <c r="G316" s="27">
        <v>0</v>
      </c>
      <c r="H316" s="27">
        <v>0</v>
      </c>
      <c r="I316" s="27">
        <v>16.5</v>
      </c>
      <c r="J316" s="23">
        <f>F316*(G316+ (G316= 0))*(H316+ (H316= 0))*(I316+ (I316= 0))</f>
        <v>16.5</v>
      </c>
      <c r="K316" s="25"/>
      <c r="L316" s="22"/>
    </row>
    <row r="317" spans="2:12" x14ac:dyDescent="0.2">
      <c r="B317" s="25"/>
      <c r="C317" s="22"/>
      <c r="D317" s="25"/>
      <c r="E317" s="63" t="s">
        <v>117</v>
      </c>
      <c r="F317" s="25">
        <v>1</v>
      </c>
      <c r="G317" s="27">
        <v>0</v>
      </c>
      <c r="H317" s="27">
        <v>0</v>
      </c>
      <c r="I317" s="27">
        <f>38-J328</f>
        <v>30.439999999999998</v>
      </c>
      <c r="J317" s="23">
        <f>F317*(G317+ (G317= 0))*(H317+ (H317= 0))*(I317+ (I317= 0))</f>
        <v>30.439999999999998</v>
      </c>
      <c r="K317" s="25"/>
      <c r="L317" s="22"/>
    </row>
    <row r="318" spans="2:12" x14ac:dyDescent="0.2">
      <c r="B318" s="25"/>
      <c r="C318" s="22"/>
      <c r="D318" s="25"/>
      <c r="E318" s="63" t="s">
        <v>111</v>
      </c>
      <c r="F318" s="25">
        <v>1</v>
      </c>
      <c r="G318" s="27">
        <v>0</v>
      </c>
      <c r="H318" s="27">
        <v>0</v>
      </c>
      <c r="I318" s="27">
        <v>13.6</v>
      </c>
      <c r="J318" s="23">
        <f>F318*(G318+ (G318= 0))*(H318+ (H318= 0))*(I318+ (I318= 0))</f>
        <v>13.6</v>
      </c>
      <c r="K318" s="25"/>
      <c r="L318" s="22"/>
    </row>
    <row r="319" spans="2:12" x14ac:dyDescent="0.2">
      <c r="B319" s="25"/>
      <c r="C319" s="22"/>
      <c r="D319" s="25"/>
      <c r="E319" s="63" t="s">
        <v>112</v>
      </c>
      <c r="F319" s="25">
        <v>1</v>
      </c>
      <c r="G319" s="27">
        <v>0</v>
      </c>
      <c r="H319" s="27">
        <v>0</v>
      </c>
      <c r="I319" s="27">
        <v>12.5</v>
      </c>
      <c r="J319" s="23">
        <f>F319*(G319+ (G319= 0))*(H319+ (H319= 0))*(I319+ (I319= 0))</f>
        <v>12.5</v>
      </c>
      <c r="K319" s="25"/>
      <c r="L319" s="22"/>
    </row>
    <row r="320" spans="2:12" x14ac:dyDescent="0.2">
      <c r="B320" s="25"/>
      <c r="C320" s="22"/>
      <c r="D320" s="25"/>
      <c r="E320" s="63" t="s">
        <v>113</v>
      </c>
      <c r="F320" s="25">
        <v>1</v>
      </c>
      <c r="G320" s="27">
        <v>0</v>
      </c>
      <c r="H320" s="27">
        <v>0</v>
      </c>
      <c r="I320" s="27">
        <v>10</v>
      </c>
      <c r="J320" s="23">
        <f>F320*(G320+ (G320= 0))*(H320+ (H320= 0))*(I320+ (I320= 0))</f>
        <v>10</v>
      </c>
      <c r="K320" s="25"/>
      <c r="L320" s="22"/>
    </row>
    <row r="321" spans="2:12" x14ac:dyDescent="0.2">
      <c r="B321" s="25"/>
      <c r="C321" s="22"/>
      <c r="D321" s="25"/>
      <c r="E321" s="64"/>
      <c r="F321" s="25"/>
      <c r="G321" s="25"/>
      <c r="H321" s="25"/>
      <c r="I321" s="25"/>
      <c r="J321" s="71">
        <f>SUM(J316:J320)</f>
        <v>83.039999999999992</v>
      </c>
      <c r="K321" s="38">
        <v>51.85</v>
      </c>
      <c r="L321" s="66">
        <f>ROUND(K321*J321,2)</f>
        <v>4305.62</v>
      </c>
    </row>
    <row r="322" spans="2:12" s="4" customFormat="1" ht="25.9" customHeight="1" x14ac:dyDescent="0.2">
      <c r="B322" s="31" t="s">
        <v>331</v>
      </c>
      <c r="C322" s="31" t="s">
        <v>14</v>
      </c>
      <c r="D322" s="31" t="s">
        <v>17</v>
      </c>
      <c r="E322" s="45" t="s">
        <v>116</v>
      </c>
      <c r="F322" s="32"/>
      <c r="G322" s="32"/>
      <c r="H322" s="32"/>
      <c r="I322" s="32"/>
      <c r="J322" s="32"/>
      <c r="K322" s="36"/>
      <c r="L322" s="24"/>
    </row>
    <row r="323" spans="2:12" ht="126.6" customHeight="1" x14ac:dyDescent="0.2">
      <c r="B323" s="25"/>
      <c r="C323" s="22"/>
      <c r="D323" s="25"/>
      <c r="E323" s="46" t="s">
        <v>115</v>
      </c>
      <c r="F323" s="25"/>
      <c r="G323" s="25"/>
      <c r="H323" s="25"/>
      <c r="I323" s="25"/>
      <c r="J323" s="36"/>
      <c r="K323" s="25"/>
      <c r="L323" s="22"/>
    </row>
    <row r="324" spans="2:12" x14ac:dyDescent="0.2">
      <c r="B324" s="25"/>
      <c r="C324" s="22"/>
      <c r="D324" s="25"/>
      <c r="E324" s="63" t="s">
        <v>114</v>
      </c>
      <c r="F324" s="25">
        <v>1</v>
      </c>
      <c r="G324" s="27">
        <v>2.5</v>
      </c>
      <c r="H324" s="27">
        <v>0</v>
      </c>
      <c r="I324" s="27">
        <v>2.2000000000000002</v>
      </c>
      <c r="J324" s="23">
        <f>F324*(G324+ (G324= 0))*(H324+ (H324= 0))*(I324+ (I324= 0))</f>
        <v>5.5</v>
      </c>
      <c r="K324" s="25"/>
      <c r="L324" s="22"/>
    </row>
    <row r="325" spans="2:12" x14ac:dyDescent="0.2">
      <c r="B325" s="25"/>
      <c r="C325" s="22"/>
      <c r="D325" s="25"/>
      <c r="E325" s="63" t="s">
        <v>21</v>
      </c>
      <c r="F325" s="25">
        <v>1</v>
      </c>
      <c r="G325" s="27">
        <v>0</v>
      </c>
      <c r="H325" s="27">
        <v>0</v>
      </c>
      <c r="I325" s="27">
        <v>2.2000000000000002</v>
      </c>
      <c r="J325" s="23">
        <f>F325*(G325+ (G325= 0))*(H325+ (H325= 0))*(I325+ (I325= 0))</f>
        <v>2.2000000000000002</v>
      </c>
      <c r="K325" s="25"/>
      <c r="L325" s="22"/>
    </row>
    <row r="326" spans="2:12" x14ac:dyDescent="0.2">
      <c r="B326" s="25"/>
      <c r="C326" s="22"/>
      <c r="D326" s="25"/>
      <c r="E326" s="63" t="s">
        <v>98</v>
      </c>
      <c r="F326" s="25">
        <v>1</v>
      </c>
      <c r="G326" s="27">
        <v>0</v>
      </c>
      <c r="H326" s="27">
        <v>0</v>
      </c>
      <c r="I326" s="27">
        <v>4.7</v>
      </c>
      <c r="J326" s="23">
        <f>F326*(G326+ (G326= 0))*(H326+ (H326= 0))*(I326+ (I326= 0))</f>
        <v>4.7</v>
      </c>
      <c r="K326" s="25"/>
      <c r="L326" s="22"/>
    </row>
    <row r="327" spans="2:12" x14ac:dyDescent="0.2">
      <c r="B327" s="25"/>
      <c r="C327" s="22"/>
      <c r="D327" s="25"/>
      <c r="E327" s="63" t="s">
        <v>22</v>
      </c>
      <c r="F327" s="25">
        <v>1</v>
      </c>
      <c r="G327" s="27">
        <v>0</v>
      </c>
      <c r="H327" s="27">
        <v>0</v>
      </c>
      <c r="I327" s="27">
        <v>7.8</v>
      </c>
      <c r="J327" s="23">
        <f>F327*(G327+ (G327= 0))*(H327+ (H327= 0))*(I327+ (I327= 0))</f>
        <v>7.8</v>
      </c>
      <c r="K327" s="25"/>
      <c r="L327" s="22"/>
    </row>
    <row r="328" spans="2:12" x14ac:dyDescent="0.2">
      <c r="B328" s="25"/>
      <c r="C328" s="22"/>
      <c r="D328" s="25"/>
      <c r="E328" s="63" t="s">
        <v>203</v>
      </c>
      <c r="F328" s="25">
        <v>1</v>
      </c>
      <c r="G328" s="27">
        <v>4.2</v>
      </c>
      <c r="H328" s="27">
        <v>0</v>
      </c>
      <c r="I328" s="27">
        <v>1.8</v>
      </c>
      <c r="J328" s="23">
        <f>F328*(G328+ (G328= 0))*(H328+ (H328= 0))*(I328+ (I328= 0))</f>
        <v>7.5600000000000005</v>
      </c>
      <c r="K328" s="25"/>
      <c r="L328" s="22"/>
    </row>
    <row r="329" spans="2:12" x14ac:dyDescent="0.2">
      <c r="B329" s="25"/>
      <c r="C329" s="22"/>
      <c r="D329" s="25"/>
      <c r="E329" s="63"/>
      <c r="F329" s="25"/>
      <c r="G329" s="27"/>
      <c r="H329" s="27"/>
      <c r="I329" s="27"/>
      <c r="J329" s="23">
        <v>3</v>
      </c>
      <c r="K329" s="25"/>
      <c r="L329" s="22"/>
    </row>
    <row r="330" spans="2:12" x14ac:dyDescent="0.2">
      <c r="B330" s="25"/>
      <c r="C330" s="22"/>
      <c r="D330" s="25"/>
      <c r="E330" s="64"/>
      <c r="F330" s="25"/>
      <c r="G330" s="25"/>
      <c r="H330" s="25"/>
      <c r="I330" s="25"/>
      <c r="J330" s="71">
        <f>SUM(J324:J329)</f>
        <v>30.759999999999998</v>
      </c>
      <c r="K330" s="38">
        <v>60.32</v>
      </c>
      <c r="L330" s="66">
        <f>ROUND(K330*J330,2)</f>
        <v>1855.44</v>
      </c>
    </row>
    <row r="331" spans="2:12" s="4" customFormat="1" ht="27.75" customHeight="1" x14ac:dyDescent="0.2">
      <c r="B331" s="31" t="s">
        <v>373</v>
      </c>
      <c r="C331" s="31" t="s">
        <v>14</v>
      </c>
      <c r="D331" s="31" t="s">
        <v>39</v>
      </c>
      <c r="E331" s="45" t="s">
        <v>134</v>
      </c>
      <c r="F331" s="32"/>
      <c r="G331" s="32"/>
      <c r="H331" s="32"/>
      <c r="I331" s="32"/>
      <c r="J331" s="32"/>
      <c r="K331" s="36"/>
      <c r="L331" s="24"/>
    </row>
    <row r="332" spans="2:12" ht="64.5" customHeight="1" x14ac:dyDescent="0.2">
      <c r="B332" s="25"/>
      <c r="C332" s="22"/>
      <c r="D332" s="25"/>
      <c r="E332" s="46" t="s">
        <v>273</v>
      </c>
      <c r="F332" s="25"/>
      <c r="G332" s="25"/>
      <c r="H332" s="25"/>
      <c r="I332" s="25"/>
      <c r="J332" s="36"/>
      <c r="K332" s="25"/>
      <c r="L332" s="22"/>
    </row>
    <row r="333" spans="2:12" x14ac:dyDescent="0.2">
      <c r="B333" s="25"/>
      <c r="C333" s="22"/>
      <c r="D333" s="25"/>
      <c r="E333" s="63" t="s">
        <v>124</v>
      </c>
      <c r="F333" s="25">
        <v>1</v>
      </c>
      <c r="G333" s="27">
        <v>0</v>
      </c>
      <c r="H333" s="27">
        <v>0</v>
      </c>
      <c r="I333" s="27">
        <v>1.35</v>
      </c>
      <c r="J333" s="23">
        <f>F333*(G333+ (G333= 0))*(H333+ (H333= 0))*(I333+ (I333= 0))</f>
        <v>1.35</v>
      </c>
      <c r="K333" s="25"/>
      <c r="L333" s="22"/>
    </row>
    <row r="334" spans="2:12" x14ac:dyDescent="0.2">
      <c r="B334" s="25"/>
      <c r="C334" s="22"/>
      <c r="D334" s="25"/>
      <c r="E334" s="63" t="s">
        <v>126</v>
      </c>
      <c r="F334" s="25">
        <v>1</v>
      </c>
      <c r="G334" s="27">
        <v>0</v>
      </c>
      <c r="H334" s="27">
        <v>0</v>
      </c>
      <c r="I334" s="27">
        <v>1.1000000000000001</v>
      </c>
      <c r="J334" s="23">
        <f>F334*(G334+ (G334= 0))*(H334+ (H334= 0))*(I334+ (I334= 0))</f>
        <v>1.1000000000000001</v>
      </c>
      <c r="K334" s="25"/>
      <c r="L334" s="22"/>
    </row>
    <row r="335" spans="2:12" x14ac:dyDescent="0.2">
      <c r="B335" s="25"/>
      <c r="C335" s="22"/>
      <c r="D335" s="25"/>
      <c r="E335" s="63" t="s">
        <v>127</v>
      </c>
      <c r="F335" s="25">
        <v>3</v>
      </c>
      <c r="G335" s="27">
        <v>0</v>
      </c>
      <c r="H335" s="27">
        <v>0</v>
      </c>
      <c r="I335" s="27">
        <v>1.4</v>
      </c>
      <c r="J335" s="23">
        <f>F335*(G335+ (G335= 0))*(H335+ (H335= 0))*(I335+ (I335= 0))</f>
        <v>4.1999999999999993</v>
      </c>
      <c r="K335" s="25"/>
      <c r="L335" s="22"/>
    </row>
    <row r="336" spans="2:12" x14ac:dyDescent="0.2">
      <c r="B336" s="25"/>
      <c r="C336" s="22"/>
      <c r="D336" s="25"/>
      <c r="E336" s="63" t="s">
        <v>129</v>
      </c>
      <c r="F336" s="25">
        <v>1</v>
      </c>
      <c r="G336" s="27">
        <v>0</v>
      </c>
      <c r="H336" s="27">
        <v>0</v>
      </c>
      <c r="I336" s="27">
        <v>1</v>
      </c>
      <c r="J336" s="23">
        <f>F336*(G336+ (G336= 0))*(H336+ (H336= 0))*(I336+ (I336= 0))</f>
        <v>1</v>
      </c>
      <c r="K336" s="25"/>
      <c r="L336" s="22"/>
    </row>
    <row r="337" spans="2:12" x14ac:dyDescent="0.2">
      <c r="B337" s="25"/>
      <c r="C337" s="22"/>
      <c r="D337" s="25"/>
      <c r="E337" s="63"/>
      <c r="F337" s="25">
        <v>1</v>
      </c>
      <c r="G337" s="27"/>
      <c r="H337" s="27"/>
      <c r="I337" s="27"/>
      <c r="J337" s="23">
        <v>1</v>
      </c>
      <c r="K337" s="25"/>
      <c r="L337" s="22"/>
    </row>
    <row r="338" spans="2:12" x14ac:dyDescent="0.2">
      <c r="B338" s="25"/>
      <c r="C338" s="22"/>
      <c r="D338" s="25"/>
      <c r="E338" s="64"/>
      <c r="F338" s="25"/>
      <c r="G338" s="25"/>
      <c r="H338" s="25"/>
      <c r="I338" s="25"/>
      <c r="J338" s="71">
        <f>SUM(J333:J337)</f>
        <v>8.6499999999999986</v>
      </c>
      <c r="K338" s="38">
        <v>88.1</v>
      </c>
      <c r="L338" s="66">
        <f>ROUND(K338*J338,2)</f>
        <v>762.07</v>
      </c>
    </row>
    <row r="339" spans="2:12" s="6" customFormat="1" ht="12" customHeight="1" x14ac:dyDescent="0.2">
      <c r="B339" s="77" t="s">
        <v>336</v>
      </c>
      <c r="C339" s="33" t="s">
        <v>12</v>
      </c>
      <c r="D339" s="33"/>
      <c r="E339" s="47" t="s">
        <v>337</v>
      </c>
      <c r="F339" s="33"/>
      <c r="G339" s="33"/>
      <c r="H339" s="33"/>
      <c r="I339" s="33"/>
      <c r="J339" s="33"/>
      <c r="K339" s="79">
        <v>1</v>
      </c>
      <c r="L339" s="34">
        <f>ROUND(SUM(L261:L338),2)</f>
        <v>13034.02</v>
      </c>
    </row>
    <row r="340" spans="2:12" s="4" customFormat="1" ht="12" customHeight="1" x14ac:dyDescent="0.2">
      <c r="B340" s="32"/>
      <c r="C340" s="32"/>
      <c r="D340" s="32"/>
      <c r="E340" s="76"/>
      <c r="F340" s="32"/>
      <c r="G340" s="32"/>
      <c r="H340" s="32"/>
      <c r="I340" s="32"/>
      <c r="J340" s="32"/>
      <c r="K340" s="67"/>
      <c r="L340" s="24"/>
    </row>
    <row r="341" spans="2:12" s="3" customFormat="1" x14ac:dyDescent="0.2">
      <c r="B341" s="19" t="s">
        <v>333</v>
      </c>
      <c r="C341" s="19" t="s">
        <v>12</v>
      </c>
      <c r="D341" s="19" t="s">
        <v>3</v>
      </c>
      <c r="E341" s="42" t="s">
        <v>135</v>
      </c>
      <c r="F341" s="20"/>
      <c r="G341" s="20"/>
      <c r="H341" s="20"/>
      <c r="I341" s="20"/>
      <c r="J341" s="20"/>
      <c r="K341" s="70"/>
      <c r="L341" s="78">
        <f>L360</f>
        <v>7320</v>
      </c>
    </row>
    <row r="342" spans="2:12" s="4" customFormat="1" ht="15.6" customHeight="1" x14ac:dyDescent="0.2">
      <c r="B342" s="31" t="s">
        <v>334</v>
      </c>
      <c r="C342" s="31" t="s">
        <v>14</v>
      </c>
      <c r="D342" s="31" t="s">
        <v>140</v>
      </c>
      <c r="E342" s="45" t="s">
        <v>28</v>
      </c>
      <c r="F342" s="32"/>
      <c r="G342" s="32"/>
      <c r="H342" s="32"/>
      <c r="I342" s="32"/>
      <c r="J342" s="32"/>
      <c r="K342" s="36"/>
      <c r="L342" s="24"/>
    </row>
    <row r="343" spans="2:12" s="7" customFormat="1" ht="87" customHeight="1" x14ac:dyDescent="0.2">
      <c r="B343" s="35"/>
      <c r="C343" s="31"/>
      <c r="D343" s="35"/>
      <c r="E343" s="44" t="s">
        <v>236</v>
      </c>
      <c r="F343" s="36"/>
      <c r="G343" s="36"/>
      <c r="H343" s="36"/>
      <c r="I343" s="36"/>
      <c r="J343" s="36"/>
      <c r="K343" s="36"/>
      <c r="L343" s="24"/>
    </row>
    <row r="344" spans="2:12" x14ac:dyDescent="0.2">
      <c r="B344" s="25"/>
      <c r="C344" s="22"/>
      <c r="D344" s="25"/>
      <c r="E344" s="63" t="s">
        <v>25</v>
      </c>
      <c r="F344" s="25">
        <v>6</v>
      </c>
      <c r="G344" s="27">
        <v>0</v>
      </c>
      <c r="H344" s="27">
        <v>0</v>
      </c>
      <c r="I344" s="27">
        <v>0</v>
      </c>
      <c r="J344" s="23">
        <f>F344*(G344+ (G344= 0))*(H344+ (H344= 0))*(I344+ (I344= 0))</f>
        <v>6</v>
      </c>
      <c r="K344" s="25"/>
      <c r="L344" s="22"/>
    </row>
    <row r="345" spans="2:12" x14ac:dyDescent="0.2">
      <c r="B345" s="25"/>
      <c r="C345" s="22"/>
      <c r="D345" s="25"/>
      <c r="E345" s="64"/>
      <c r="F345" s="25"/>
      <c r="G345" s="25"/>
      <c r="H345" s="25"/>
      <c r="I345" s="25"/>
      <c r="J345" s="71">
        <f>SUM(J344:J344)</f>
        <v>6</v>
      </c>
      <c r="K345" s="38">
        <v>390</v>
      </c>
      <c r="L345" s="66">
        <f>ROUND(K345*J345,2)</f>
        <v>2340</v>
      </c>
    </row>
    <row r="346" spans="2:12" s="4" customFormat="1" ht="22.9" customHeight="1" x14ac:dyDescent="0.2">
      <c r="B346" s="31" t="s">
        <v>338</v>
      </c>
      <c r="C346" s="31" t="s">
        <v>14</v>
      </c>
      <c r="D346" s="31" t="s">
        <v>141</v>
      </c>
      <c r="E346" s="45" t="s">
        <v>235</v>
      </c>
      <c r="F346" s="32"/>
      <c r="G346" s="32"/>
      <c r="H346" s="32"/>
      <c r="I346" s="32"/>
      <c r="J346" s="32"/>
      <c r="K346" s="36"/>
      <c r="L346" s="24"/>
    </row>
    <row r="347" spans="2:12" ht="122.25" customHeight="1" x14ac:dyDescent="0.2">
      <c r="B347" s="25"/>
      <c r="C347" s="22"/>
      <c r="D347" s="25"/>
      <c r="E347" s="44" t="s">
        <v>237</v>
      </c>
      <c r="F347" s="25"/>
      <c r="G347" s="25"/>
      <c r="H347" s="25"/>
      <c r="I347" s="25"/>
      <c r="J347" s="36"/>
      <c r="K347" s="25"/>
      <c r="L347" s="22"/>
    </row>
    <row r="348" spans="2:12" x14ac:dyDescent="0.2">
      <c r="B348" s="25"/>
      <c r="C348" s="22"/>
      <c r="D348" s="25"/>
      <c r="E348" s="63" t="s">
        <v>142</v>
      </c>
      <c r="F348" s="25">
        <v>1</v>
      </c>
      <c r="G348" s="27">
        <v>0</v>
      </c>
      <c r="H348" s="27">
        <v>0</v>
      </c>
      <c r="I348" s="27">
        <v>0</v>
      </c>
      <c r="J348" s="23">
        <v>1</v>
      </c>
      <c r="K348" s="25"/>
      <c r="L348" s="22"/>
    </row>
    <row r="349" spans="2:12" hidden="1" x14ac:dyDescent="0.2">
      <c r="B349" s="25"/>
      <c r="C349" s="22"/>
      <c r="D349" s="25"/>
      <c r="E349" s="64"/>
      <c r="F349" s="25"/>
      <c r="G349" s="25"/>
      <c r="H349" s="25"/>
      <c r="I349" s="25"/>
      <c r="J349" s="31" t="s">
        <v>29</v>
      </c>
      <c r="K349" s="29">
        <f>SUM(J348:J348)</f>
        <v>1</v>
      </c>
      <c r="L349" s="30">
        <v>910</v>
      </c>
    </row>
    <row r="350" spans="2:12" x14ac:dyDescent="0.2">
      <c r="B350" s="25"/>
      <c r="C350" s="22"/>
      <c r="D350" s="25"/>
      <c r="E350" s="64"/>
      <c r="F350" s="25"/>
      <c r="G350" s="25"/>
      <c r="H350" s="25"/>
      <c r="I350" s="25"/>
      <c r="J350" s="71">
        <v>1</v>
      </c>
      <c r="K350" s="38">
        <v>420</v>
      </c>
      <c r="L350" s="66">
        <f>ROUND(K350*J350,2)</f>
        <v>420</v>
      </c>
    </row>
    <row r="351" spans="2:12" s="4" customFormat="1" ht="26.45" customHeight="1" x14ac:dyDescent="0.2">
      <c r="B351" s="31" t="s">
        <v>339</v>
      </c>
      <c r="C351" s="31" t="s">
        <v>14</v>
      </c>
      <c r="D351" s="31" t="s">
        <v>141</v>
      </c>
      <c r="E351" s="45" t="s">
        <v>139</v>
      </c>
      <c r="F351" s="32"/>
      <c r="G351" s="32"/>
      <c r="H351" s="32"/>
      <c r="I351" s="32"/>
      <c r="J351" s="32"/>
      <c r="K351" s="36"/>
      <c r="L351" s="24"/>
    </row>
    <row r="352" spans="2:12" ht="166.5" customHeight="1" x14ac:dyDescent="0.2">
      <c r="B352" s="25"/>
      <c r="C352" s="22"/>
      <c r="D352" s="25"/>
      <c r="E352" s="44" t="s">
        <v>266</v>
      </c>
      <c r="F352" s="25"/>
      <c r="G352" s="25"/>
      <c r="H352" s="25"/>
      <c r="I352" s="25"/>
      <c r="J352" s="36"/>
      <c r="K352" s="25"/>
      <c r="L352" s="22"/>
    </row>
    <row r="353" spans="2:12" x14ac:dyDescent="0.2">
      <c r="B353" s="25"/>
      <c r="C353" s="22"/>
      <c r="D353" s="25"/>
      <c r="E353" s="63" t="s">
        <v>143</v>
      </c>
      <c r="F353" s="25">
        <v>1</v>
      </c>
      <c r="G353" s="27">
        <v>0</v>
      </c>
      <c r="H353" s="27">
        <v>0</v>
      </c>
      <c r="I353" s="27">
        <v>0</v>
      </c>
      <c r="J353" s="23">
        <v>1</v>
      </c>
      <c r="K353" s="25"/>
      <c r="L353" s="22"/>
    </row>
    <row r="354" spans="2:12" x14ac:dyDescent="0.2">
      <c r="B354" s="25"/>
      <c r="C354" s="22"/>
      <c r="D354" s="25"/>
      <c r="E354" s="64"/>
      <c r="F354" s="25"/>
      <c r="G354" s="25"/>
      <c r="H354" s="25"/>
      <c r="I354" s="25"/>
      <c r="J354" s="71">
        <f>SUM(J353:J353)</f>
        <v>1</v>
      </c>
      <c r="K354" s="38">
        <v>1380</v>
      </c>
      <c r="L354" s="66">
        <f>K354</f>
        <v>1380</v>
      </c>
    </row>
    <row r="355" spans="2:12" s="4" customFormat="1" ht="29.45" customHeight="1" x14ac:dyDescent="0.2">
      <c r="B355" s="31" t="s">
        <v>340</v>
      </c>
      <c r="C355" s="31" t="s">
        <v>14</v>
      </c>
      <c r="D355" s="31" t="s">
        <v>141</v>
      </c>
      <c r="E355" s="45" t="s">
        <v>139</v>
      </c>
      <c r="F355" s="32"/>
      <c r="G355" s="32"/>
      <c r="H355" s="32"/>
      <c r="I355" s="32"/>
      <c r="J355" s="32"/>
      <c r="K355" s="36"/>
      <c r="L355" s="24"/>
    </row>
    <row r="356" spans="2:12" ht="191.25" customHeight="1" x14ac:dyDescent="0.2">
      <c r="B356" s="25"/>
      <c r="C356" s="22"/>
      <c r="D356" s="25"/>
      <c r="E356" s="44" t="s">
        <v>265</v>
      </c>
      <c r="F356" s="25"/>
      <c r="G356" s="25"/>
      <c r="H356" s="25"/>
      <c r="I356" s="25"/>
      <c r="J356" s="36"/>
      <c r="K356" s="25"/>
      <c r="L356" s="22"/>
    </row>
    <row r="357" spans="2:12" x14ac:dyDescent="0.2">
      <c r="B357" s="25"/>
      <c r="C357" s="22"/>
      <c r="D357" s="25"/>
      <c r="E357" s="63" t="s">
        <v>234</v>
      </c>
      <c r="F357" s="25">
        <v>1</v>
      </c>
      <c r="G357" s="27">
        <v>0</v>
      </c>
      <c r="H357" s="27">
        <v>0</v>
      </c>
      <c r="I357" s="27">
        <v>0</v>
      </c>
      <c r="J357" s="23">
        <v>1</v>
      </c>
      <c r="K357" s="25"/>
      <c r="L357" s="22"/>
    </row>
    <row r="358" spans="2:12" hidden="1" x14ac:dyDescent="0.2">
      <c r="B358" s="25"/>
      <c r="C358" s="22"/>
      <c r="D358" s="25"/>
      <c r="E358" s="64"/>
      <c r="F358" s="25"/>
      <c r="G358" s="25"/>
      <c r="H358" s="25"/>
      <c r="I358" s="25"/>
      <c r="J358" s="31" t="s">
        <v>29</v>
      </c>
      <c r="K358" s="29">
        <f>SUM(J357:J357)</f>
        <v>1</v>
      </c>
      <c r="L358" s="30">
        <v>910</v>
      </c>
    </row>
    <row r="359" spans="2:12" x14ac:dyDescent="0.2">
      <c r="B359" s="25"/>
      <c r="C359" s="22"/>
      <c r="D359" s="25"/>
      <c r="E359" s="64"/>
      <c r="F359" s="25"/>
      <c r="G359" s="25"/>
      <c r="H359" s="25"/>
      <c r="I359" s="25"/>
      <c r="J359" s="71">
        <v>1</v>
      </c>
      <c r="K359" s="38">
        <v>1360</v>
      </c>
      <c r="L359" s="66">
        <f>K359</f>
        <v>1360</v>
      </c>
    </row>
    <row r="360" spans="2:12" s="6" customFormat="1" ht="18" customHeight="1" x14ac:dyDescent="0.2">
      <c r="B360" s="77" t="s">
        <v>335</v>
      </c>
      <c r="C360" s="33" t="s">
        <v>12</v>
      </c>
      <c r="D360" s="33"/>
      <c r="E360" s="47" t="s">
        <v>144</v>
      </c>
      <c r="F360" s="33"/>
      <c r="G360" s="33"/>
      <c r="H360" s="33"/>
      <c r="I360" s="33"/>
      <c r="J360" s="33"/>
      <c r="K360" s="79">
        <v>1</v>
      </c>
      <c r="L360" s="34">
        <f>ROUND(SUM(L342:L359),2)</f>
        <v>7320</v>
      </c>
    </row>
    <row r="361" spans="2:12" s="4" customFormat="1" ht="18" customHeight="1" x14ac:dyDescent="0.2">
      <c r="B361" s="31"/>
      <c r="C361" s="32"/>
      <c r="D361" s="32"/>
      <c r="E361" s="76"/>
      <c r="F361" s="32"/>
      <c r="G361" s="32"/>
      <c r="H361" s="32"/>
      <c r="I361" s="32"/>
      <c r="J361" s="32"/>
      <c r="K361" s="80"/>
      <c r="L361" s="24"/>
    </row>
    <row r="362" spans="2:12" s="3" customFormat="1" x14ac:dyDescent="0.2">
      <c r="B362" s="19" t="s">
        <v>341</v>
      </c>
      <c r="C362" s="19" t="s">
        <v>12</v>
      </c>
      <c r="D362" s="19" t="s">
        <v>3</v>
      </c>
      <c r="E362" s="42" t="s">
        <v>145</v>
      </c>
      <c r="F362" s="20"/>
      <c r="G362" s="20"/>
      <c r="H362" s="20"/>
      <c r="I362" s="20"/>
      <c r="J362" s="20"/>
      <c r="K362" s="70"/>
      <c r="L362" s="78">
        <f>L416</f>
        <v>12037.07</v>
      </c>
    </row>
    <row r="363" spans="2:12" s="4" customFormat="1" ht="39" customHeight="1" x14ac:dyDescent="0.2">
      <c r="B363" s="31" t="s">
        <v>342</v>
      </c>
      <c r="C363" s="31" t="s">
        <v>14</v>
      </c>
      <c r="D363" s="31" t="s">
        <v>19</v>
      </c>
      <c r="E363" s="45" t="s">
        <v>136</v>
      </c>
      <c r="F363" s="32"/>
      <c r="G363" s="32"/>
      <c r="H363" s="32"/>
      <c r="I363" s="32"/>
      <c r="J363" s="32"/>
      <c r="K363" s="36"/>
      <c r="L363" s="24"/>
    </row>
    <row r="364" spans="2:12" ht="108" customHeight="1" x14ac:dyDescent="0.2">
      <c r="B364" s="25"/>
      <c r="C364" s="22"/>
      <c r="D364" s="25"/>
      <c r="E364" s="44" t="s">
        <v>138</v>
      </c>
      <c r="F364" s="25"/>
      <c r="G364" s="25"/>
      <c r="H364" s="25"/>
      <c r="I364" s="25"/>
      <c r="J364" s="36"/>
      <c r="K364" s="25"/>
      <c r="L364" s="22"/>
    </row>
    <row r="365" spans="2:12" x14ac:dyDescent="0.2">
      <c r="B365" s="25"/>
      <c r="C365" s="22"/>
      <c r="D365" s="25"/>
      <c r="E365" s="63" t="s">
        <v>137</v>
      </c>
      <c r="F365" s="25">
        <v>1</v>
      </c>
      <c r="G365" s="27">
        <v>0</v>
      </c>
      <c r="H365" s="27">
        <v>0</v>
      </c>
      <c r="I365" s="27">
        <v>0</v>
      </c>
      <c r="J365" s="23">
        <f>F365*(G365+ (G365= 0))*(H365+ (H365= 0))*(I365+ (I365= 0))</f>
        <v>1</v>
      </c>
      <c r="K365" s="25"/>
      <c r="L365" s="22"/>
    </row>
    <row r="366" spans="2:12" x14ac:dyDescent="0.2">
      <c r="B366" s="25"/>
      <c r="C366" s="22"/>
      <c r="D366" s="25"/>
      <c r="E366" s="64"/>
      <c r="F366" s="25"/>
      <c r="G366" s="25"/>
      <c r="H366" s="25"/>
      <c r="I366" s="25"/>
      <c r="J366" s="71">
        <f>SUM(J365:J365)</f>
        <v>1</v>
      </c>
      <c r="K366" s="38">
        <v>1290</v>
      </c>
      <c r="L366" s="66">
        <f>ROUND(K366*J366,2)</f>
        <v>1290</v>
      </c>
    </row>
    <row r="367" spans="2:12" s="4" customFormat="1" ht="26.45" customHeight="1" x14ac:dyDescent="0.2">
      <c r="B367" s="31" t="s">
        <v>343</v>
      </c>
      <c r="C367" s="31" t="s">
        <v>14</v>
      </c>
      <c r="D367" s="31" t="s">
        <v>19</v>
      </c>
      <c r="E367" s="45" t="s">
        <v>256</v>
      </c>
      <c r="F367" s="32"/>
      <c r="G367" s="32"/>
      <c r="H367" s="32"/>
      <c r="I367" s="32"/>
      <c r="J367" s="32"/>
      <c r="K367" s="36"/>
      <c r="L367" s="24"/>
    </row>
    <row r="368" spans="2:12" ht="280.5" customHeight="1" x14ac:dyDescent="0.2">
      <c r="B368" s="25"/>
      <c r="C368" s="22"/>
      <c r="D368" s="25"/>
      <c r="E368" s="44" t="s">
        <v>287</v>
      </c>
      <c r="F368" s="25"/>
      <c r="G368" s="25"/>
      <c r="H368" s="25"/>
      <c r="I368" s="25"/>
      <c r="J368" s="36"/>
      <c r="K368" s="25"/>
      <c r="L368" s="22"/>
    </row>
    <row r="369" spans="2:12" ht="17.45" customHeight="1" x14ac:dyDescent="0.2">
      <c r="B369" s="25"/>
      <c r="C369" s="22"/>
      <c r="D369" s="25"/>
      <c r="E369" s="63" t="s">
        <v>241</v>
      </c>
      <c r="F369" s="25">
        <v>3</v>
      </c>
      <c r="G369" s="27">
        <v>0</v>
      </c>
      <c r="H369" s="27">
        <v>0</v>
      </c>
      <c r="I369" s="27">
        <v>0</v>
      </c>
      <c r="J369" s="23">
        <f>F369*(G369+ (G369= 0))*(H369+ (H369= 0))*(I369+ (I369= 0))</f>
        <v>3</v>
      </c>
      <c r="K369" s="25"/>
      <c r="L369" s="22"/>
    </row>
    <row r="370" spans="2:12" ht="14.25" customHeight="1" x14ac:dyDescent="0.2">
      <c r="B370" s="25"/>
      <c r="C370" s="22"/>
      <c r="D370" s="25"/>
      <c r="E370" s="64"/>
      <c r="F370" s="25"/>
      <c r="G370" s="25"/>
      <c r="H370" s="25"/>
      <c r="I370" s="25"/>
      <c r="J370" s="71">
        <f>SUM(J369:J369)</f>
        <v>3</v>
      </c>
      <c r="K370" s="38">
        <v>1030</v>
      </c>
      <c r="L370" s="66">
        <f>ROUND(K370*J370,2)</f>
        <v>3090</v>
      </c>
    </row>
    <row r="371" spans="2:12" s="4" customFormat="1" ht="27" customHeight="1" x14ac:dyDescent="0.2">
      <c r="B371" s="31" t="s">
        <v>344</v>
      </c>
      <c r="C371" s="31" t="s">
        <v>14</v>
      </c>
      <c r="D371" s="31" t="s">
        <v>19</v>
      </c>
      <c r="E371" s="45" t="s">
        <v>255</v>
      </c>
      <c r="F371" s="32"/>
      <c r="G371" s="32"/>
      <c r="H371" s="32"/>
      <c r="I371" s="32"/>
      <c r="J371" s="32"/>
      <c r="K371" s="36"/>
      <c r="L371" s="24"/>
    </row>
    <row r="372" spans="2:12" ht="348" customHeight="1" x14ac:dyDescent="0.2">
      <c r="B372" s="25"/>
      <c r="C372" s="22"/>
      <c r="D372" s="25"/>
      <c r="E372" s="46" t="s">
        <v>257</v>
      </c>
      <c r="F372" s="25"/>
      <c r="G372" s="25"/>
      <c r="H372" s="25"/>
      <c r="I372" s="25"/>
      <c r="J372" s="36"/>
      <c r="K372" s="25"/>
      <c r="L372" s="22"/>
    </row>
    <row r="373" spans="2:12" x14ac:dyDescent="0.2">
      <c r="B373" s="25"/>
      <c r="C373" s="22"/>
      <c r="D373" s="25"/>
      <c r="E373" s="63" t="s">
        <v>240</v>
      </c>
      <c r="F373" s="25">
        <v>1</v>
      </c>
      <c r="G373" s="27">
        <v>0</v>
      </c>
      <c r="H373" s="27">
        <v>0</v>
      </c>
      <c r="I373" s="27">
        <v>0</v>
      </c>
      <c r="J373" s="23">
        <f>F373*(G373+ (G373= 0))*(H373+ (H373= 0))*(I373+ (I373= 0))</f>
        <v>1</v>
      </c>
      <c r="K373" s="25"/>
      <c r="L373" s="22"/>
    </row>
    <row r="374" spans="2:12" x14ac:dyDescent="0.2">
      <c r="B374" s="25"/>
      <c r="C374" s="22"/>
      <c r="D374" s="25"/>
      <c r="E374" s="64"/>
      <c r="F374" s="25"/>
      <c r="G374" s="25"/>
      <c r="H374" s="25"/>
      <c r="I374" s="25"/>
      <c r="J374" s="71">
        <f>SUM(J373:J373)</f>
        <v>1</v>
      </c>
      <c r="K374" s="38">
        <v>947.56</v>
      </c>
      <c r="L374" s="66">
        <f>ROUND(K374*J374,2)</f>
        <v>947.56</v>
      </c>
    </row>
    <row r="375" spans="2:12" s="4" customFormat="1" ht="38.25" customHeight="1" x14ac:dyDescent="0.2">
      <c r="B375" s="31" t="s">
        <v>345</v>
      </c>
      <c r="C375" s="31" t="s">
        <v>14</v>
      </c>
      <c r="D375" s="31" t="s">
        <v>19</v>
      </c>
      <c r="E375" s="45" t="s">
        <v>258</v>
      </c>
      <c r="F375" s="32"/>
      <c r="G375" s="32"/>
      <c r="H375" s="32"/>
      <c r="I375" s="32"/>
      <c r="J375" s="32"/>
      <c r="K375" s="36"/>
      <c r="L375" s="24"/>
    </row>
    <row r="376" spans="2:12" ht="365.25" customHeight="1" x14ac:dyDescent="0.2">
      <c r="B376" s="25"/>
      <c r="C376" s="22"/>
      <c r="D376" s="25"/>
      <c r="E376" s="44" t="s">
        <v>238</v>
      </c>
      <c r="F376" s="25"/>
      <c r="G376" s="25"/>
      <c r="H376" s="25"/>
      <c r="I376" s="25"/>
      <c r="J376" s="36"/>
      <c r="K376" s="25"/>
      <c r="L376" s="22"/>
    </row>
    <row r="377" spans="2:12" x14ac:dyDescent="0.2">
      <c r="B377" s="25"/>
      <c r="C377" s="22"/>
      <c r="D377" s="25"/>
      <c r="E377" s="63" t="s">
        <v>242</v>
      </c>
      <c r="F377" s="25">
        <v>1</v>
      </c>
      <c r="G377" s="27">
        <v>0</v>
      </c>
      <c r="H377" s="27">
        <v>0</v>
      </c>
      <c r="I377" s="27">
        <v>0</v>
      </c>
      <c r="J377" s="23">
        <f>F377*(G377+ (G377= 0))*(H377+ (H377= 0))*(I377+ (I377= 0))</f>
        <v>1</v>
      </c>
      <c r="K377" s="25"/>
      <c r="L377" s="22"/>
    </row>
    <row r="378" spans="2:12" x14ac:dyDescent="0.2">
      <c r="B378" s="25"/>
      <c r="C378" s="22"/>
      <c r="D378" s="25"/>
      <c r="E378" s="64"/>
      <c r="F378" s="25"/>
      <c r="G378" s="25"/>
      <c r="H378" s="25"/>
      <c r="I378" s="25"/>
      <c r="J378" s="71">
        <f>SUM(J377:J377)</f>
        <v>1</v>
      </c>
      <c r="K378" s="38">
        <v>1186.7</v>
      </c>
      <c r="L378" s="66">
        <f>ROUND(K378*J378,2)</f>
        <v>1186.7</v>
      </c>
    </row>
    <row r="379" spans="2:12" s="4" customFormat="1" ht="25.15" customHeight="1" x14ac:dyDescent="0.2">
      <c r="B379" s="31" t="s">
        <v>354</v>
      </c>
      <c r="C379" s="31" t="s">
        <v>14</v>
      </c>
      <c r="D379" s="31" t="s">
        <v>19</v>
      </c>
      <c r="E379" s="45" t="s">
        <v>218</v>
      </c>
      <c r="F379" s="32"/>
      <c r="G379" s="32"/>
      <c r="H379" s="32"/>
      <c r="I379" s="32"/>
      <c r="J379" s="32"/>
      <c r="K379" s="36"/>
      <c r="L379" s="24"/>
    </row>
    <row r="380" spans="2:12" ht="366" customHeight="1" x14ac:dyDescent="0.2">
      <c r="B380" s="25"/>
      <c r="C380" s="22"/>
      <c r="D380" s="25"/>
      <c r="E380" s="46" t="s">
        <v>239</v>
      </c>
      <c r="F380" s="25"/>
      <c r="G380" s="25"/>
      <c r="H380" s="25"/>
      <c r="I380" s="25"/>
      <c r="J380" s="36"/>
      <c r="K380" s="25"/>
      <c r="L380" s="22"/>
    </row>
    <row r="381" spans="2:12" x14ac:dyDescent="0.2">
      <c r="B381" s="25"/>
      <c r="C381" s="22"/>
      <c r="D381" s="25"/>
      <c r="E381" s="63" t="s">
        <v>243</v>
      </c>
      <c r="F381" s="25">
        <v>1</v>
      </c>
      <c r="G381" s="27">
        <v>0</v>
      </c>
      <c r="H381" s="27">
        <v>0</v>
      </c>
      <c r="I381" s="27">
        <v>0</v>
      </c>
      <c r="J381" s="23">
        <f>F381*(G381+ (G381= 0))*(H381+ (H381= 0))*(I381+ (I381= 0))</f>
        <v>1</v>
      </c>
      <c r="K381" s="25"/>
      <c r="L381" s="22"/>
    </row>
    <row r="382" spans="2:12" x14ac:dyDescent="0.2">
      <c r="B382" s="25"/>
      <c r="C382" s="22"/>
      <c r="D382" s="25"/>
      <c r="E382" s="63" t="s">
        <v>244</v>
      </c>
      <c r="F382" s="25">
        <v>1</v>
      </c>
      <c r="G382" s="27">
        <v>0</v>
      </c>
      <c r="H382" s="27">
        <v>0</v>
      </c>
      <c r="I382" s="27">
        <v>0</v>
      </c>
      <c r="J382" s="23">
        <f>F382*(G382+ (G382= 0))*(H382+ (H382= 0))*(I382+ (I382= 0))</f>
        <v>1</v>
      </c>
      <c r="K382" s="25"/>
      <c r="L382" s="22"/>
    </row>
    <row r="383" spans="2:12" x14ac:dyDescent="0.2">
      <c r="B383" s="25"/>
      <c r="C383" s="22"/>
      <c r="D383" s="25"/>
      <c r="E383" s="64"/>
      <c r="F383" s="25"/>
      <c r="G383" s="25"/>
      <c r="H383" s="25"/>
      <c r="I383" s="25"/>
      <c r="J383" s="71">
        <f>SUM(J381:J382)</f>
        <v>2</v>
      </c>
      <c r="K383" s="38">
        <v>678.6</v>
      </c>
      <c r="L383" s="66">
        <f>ROUND(K383*J383,2)</f>
        <v>1357.2</v>
      </c>
    </row>
    <row r="384" spans="2:12" s="4" customFormat="1" ht="27" customHeight="1" x14ac:dyDescent="0.2">
      <c r="B384" s="31" t="s">
        <v>346</v>
      </c>
      <c r="C384" s="31" t="s">
        <v>14</v>
      </c>
      <c r="D384" s="31" t="s">
        <v>19</v>
      </c>
      <c r="E384" s="45" t="s">
        <v>227</v>
      </c>
      <c r="F384" s="32"/>
      <c r="G384" s="32"/>
      <c r="H384" s="32"/>
      <c r="I384" s="32"/>
      <c r="J384" s="32"/>
      <c r="K384" s="36"/>
      <c r="L384" s="24"/>
    </row>
    <row r="385" spans="2:12" ht="225" customHeight="1" x14ac:dyDescent="0.2">
      <c r="B385" s="25"/>
      <c r="C385" s="22"/>
      <c r="D385" s="25"/>
      <c r="E385" s="46" t="s">
        <v>216</v>
      </c>
      <c r="F385" s="25"/>
      <c r="G385" s="25"/>
      <c r="H385" s="25"/>
      <c r="I385" s="25"/>
      <c r="J385" s="36"/>
      <c r="K385" s="25"/>
      <c r="L385" s="22"/>
    </row>
    <row r="386" spans="2:12" x14ac:dyDescent="0.2">
      <c r="B386" s="25"/>
      <c r="C386" s="22"/>
      <c r="D386" s="25"/>
      <c r="E386" s="63" t="s">
        <v>217</v>
      </c>
      <c r="F386" s="25">
        <v>1</v>
      </c>
      <c r="G386" s="27">
        <v>0</v>
      </c>
      <c r="H386" s="27">
        <v>0</v>
      </c>
      <c r="I386" s="27">
        <v>0</v>
      </c>
      <c r="J386" s="23">
        <f>F386*(G386+ (G386= 0))*(H386+ (H386= 0))*(I386+ (I386= 0))</f>
        <v>1</v>
      </c>
      <c r="K386" s="25"/>
      <c r="L386" s="22"/>
    </row>
    <row r="387" spans="2:12" x14ac:dyDescent="0.2">
      <c r="B387" s="25"/>
      <c r="C387" s="22"/>
      <c r="D387" s="25"/>
      <c r="E387" s="64"/>
      <c r="F387" s="25"/>
      <c r="G387" s="25"/>
      <c r="H387" s="25"/>
      <c r="I387" s="25"/>
      <c r="J387" s="71">
        <f>SUM(J386:J386)</f>
        <v>1</v>
      </c>
      <c r="K387" s="38">
        <v>670.2</v>
      </c>
      <c r="L387" s="66">
        <f>ROUND(K387*J387,2)</f>
        <v>670.2</v>
      </c>
    </row>
    <row r="388" spans="2:12" s="4" customFormat="1" ht="28.15" customHeight="1" x14ac:dyDescent="0.2">
      <c r="B388" s="31" t="s">
        <v>355</v>
      </c>
      <c r="C388" s="31" t="s">
        <v>14</v>
      </c>
      <c r="D388" s="31" t="s">
        <v>17</v>
      </c>
      <c r="E388" s="45" t="s">
        <v>170</v>
      </c>
      <c r="F388" s="32"/>
      <c r="G388" s="32"/>
      <c r="H388" s="32"/>
      <c r="I388" s="32"/>
      <c r="J388" s="32"/>
      <c r="K388" s="36"/>
      <c r="L388" s="24"/>
    </row>
    <row r="389" spans="2:12" ht="252.75" customHeight="1" x14ac:dyDescent="0.2">
      <c r="B389" s="25"/>
      <c r="C389" s="22"/>
      <c r="D389" s="25"/>
      <c r="E389" s="46" t="s">
        <v>173</v>
      </c>
      <c r="F389" s="25"/>
      <c r="G389" s="25"/>
      <c r="H389" s="25"/>
      <c r="I389" s="25"/>
      <c r="J389" s="36"/>
      <c r="K389" s="25"/>
      <c r="L389" s="22"/>
    </row>
    <row r="390" spans="2:12" x14ac:dyDescent="0.2">
      <c r="B390" s="25"/>
      <c r="C390" s="22"/>
      <c r="D390" s="25"/>
      <c r="E390" s="63" t="s">
        <v>167</v>
      </c>
      <c r="F390" s="25">
        <v>1</v>
      </c>
      <c r="G390" s="27">
        <v>0.85</v>
      </c>
      <c r="H390" s="27">
        <v>0</v>
      </c>
      <c r="I390" s="27">
        <v>1.1499999999999999</v>
      </c>
      <c r="J390" s="23">
        <f>F390*(G390+ (G390= 0))*(H390+ (H390= 0))*(I390+ (I390= 0))</f>
        <v>0.97749999999999992</v>
      </c>
      <c r="K390" s="25"/>
      <c r="L390" s="22"/>
    </row>
    <row r="391" spans="2:12" x14ac:dyDescent="0.2">
      <c r="B391" s="25"/>
      <c r="C391" s="22"/>
      <c r="D391" s="25"/>
      <c r="E391" s="63" t="s">
        <v>168</v>
      </c>
      <c r="F391" s="25">
        <v>1</v>
      </c>
      <c r="G391" s="27">
        <v>0.5</v>
      </c>
      <c r="H391" s="27">
        <v>0</v>
      </c>
      <c r="I391" s="27">
        <v>0.5</v>
      </c>
      <c r="J391" s="23">
        <f>F391*(G391+ (G391= 0))*(H391+ (H391= 0))*(I391+ (I391= 0))</f>
        <v>0.25</v>
      </c>
      <c r="K391" s="25"/>
      <c r="L391" s="22"/>
    </row>
    <row r="392" spans="2:12" x14ac:dyDescent="0.2">
      <c r="B392" s="25"/>
      <c r="C392" s="22"/>
      <c r="D392" s="25"/>
      <c r="E392" s="63" t="s">
        <v>211</v>
      </c>
      <c r="F392" s="25">
        <v>3</v>
      </c>
      <c r="G392" s="27">
        <v>0.9</v>
      </c>
      <c r="H392" s="27">
        <v>0</v>
      </c>
      <c r="I392" s="27">
        <v>1.1000000000000001</v>
      </c>
      <c r="J392" s="23">
        <f>F392*(G392+ (G392= 0))*(H392+ (H392= 0))*(I392+ (I392= 0))</f>
        <v>2.9700000000000006</v>
      </c>
      <c r="K392" s="25"/>
      <c r="L392" s="22"/>
    </row>
    <row r="393" spans="2:12" ht="17.25" customHeight="1" x14ac:dyDescent="0.2">
      <c r="B393" s="25"/>
      <c r="C393" s="22"/>
      <c r="D393" s="25"/>
      <c r="E393" s="63" t="s">
        <v>226</v>
      </c>
      <c r="F393" s="25">
        <v>1</v>
      </c>
      <c r="G393" s="27">
        <v>1</v>
      </c>
      <c r="H393" s="27">
        <v>0</v>
      </c>
      <c r="I393" s="27">
        <v>1.2</v>
      </c>
      <c r="J393" s="23">
        <f>F393*(G393+ (G393= 0))*(H393+ (H393= 0))*(I393+ (I393= 0))</f>
        <v>1.2</v>
      </c>
      <c r="K393" s="25"/>
      <c r="L393" s="22"/>
    </row>
    <row r="394" spans="2:12" ht="15" customHeight="1" x14ac:dyDescent="0.2">
      <c r="B394" s="25"/>
      <c r="C394" s="22"/>
      <c r="D394" s="25"/>
      <c r="E394" s="64"/>
      <c r="F394" s="25"/>
      <c r="G394" s="25"/>
      <c r="H394" s="25"/>
      <c r="I394" s="25"/>
      <c r="J394" s="71">
        <f>SUM(J390:J393)</f>
        <v>5.3975000000000009</v>
      </c>
      <c r="K394" s="38">
        <v>110</v>
      </c>
      <c r="L394" s="66">
        <f>ROUND(K394*J394,2)</f>
        <v>593.73</v>
      </c>
    </row>
    <row r="395" spans="2:12" s="4" customFormat="1" ht="22.5" customHeight="1" x14ac:dyDescent="0.2">
      <c r="B395" s="31" t="s">
        <v>356</v>
      </c>
      <c r="C395" s="31" t="s">
        <v>14</v>
      </c>
      <c r="D395" s="31" t="s">
        <v>17</v>
      </c>
      <c r="E395" s="45" t="s">
        <v>171</v>
      </c>
      <c r="F395" s="32"/>
      <c r="G395" s="32"/>
      <c r="H395" s="32"/>
      <c r="I395" s="32"/>
      <c r="J395" s="32"/>
      <c r="K395" s="36"/>
      <c r="L395" s="24"/>
    </row>
    <row r="396" spans="2:12" s="9" customFormat="1" ht="297.75" customHeight="1" x14ac:dyDescent="0.2">
      <c r="B396" s="37"/>
      <c r="C396" s="69"/>
      <c r="D396" s="37"/>
      <c r="E396" s="46" t="s">
        <v>347</v>
      </c>
      <c r="F396" s="37"/>
      <c r="G396" s="37"/>
      <c r="H396" s="37"/>
      <c r="I396" s="37"/>
      <c r="J396" s="60"/>
      <c r="K396" s="37"/>
      <c r="L396" s="69"/>
    </row>
    <row r="397" spans="2:12" x14ac:dyDescent="0.2">
      <c r="B397" s="25"/>
      <c r="C397" s="22"/>
      <c r="D397" s="25"/>
      <c r="E397" s="63" t="s">
        <v>172</v>
      </c>
      <c r="F397" s="25">
        <v>1</v>
      </c>
      <c r="G397" s="27">
        <v>0.9</v>
      </c>
      <c r="H397" s="27">
        <v>0</v>
      </c>
      <c r="I397" s="27">
        <v>2</v>
      </c>
      <c r="J397" s="23">
        <f>F397*(G397+ (G397= 0))*(H397+ (H397= 0))*(I397+ (I397= 0))</f>
        <v>1.8</v>
      </c>
      <c r="K397" s="25"/>
      <c r="L397" s="22"/>
    </row>
    <row r="398" spans="2:12" x14ac:dyDescent="0.2">
      <c r="B398" s="25"/>
      <c r="C398" s="22"/>
      <c r="D398" s="25"/>
      <c r="E398" s="63" t="s">
        <v>169</v>
      </c>
      <c r="F398" s="25">
        <v>1</v>
      </c>
      <c r="G398" s="27">
        <v>0.5</v>
      </c>
      <c r="H398" s="27">
        <v>0</v>
      </c>
      <c r="I398" s="27">
        <v>0.5</v>
      </c>
      <c r="J398" s="23">
        <f>F398*(G398+ (G398= 0))*(H398+ (H398= 0))*(I398+ (I398= 0))</f>
        <v>0.25</v>
      </c>
      <c r="K398" s="25"/>
      <c r="L398" s="22"/>
    </row>
    <row r="399" spans="2:12" x14ac:dyDescent="0.2">
      <c r="B399" s="25"/>
      <c r="C399" s="22"/>
      <c r="D399" s="25"/>
      <c r="E399" s="64"/>
      <c r="F399" s="25"/>
      <c r="G399" s="25"/>
      <c r="H399" s="25"/>
      <c r="I399" s="25"/>
      <c r="J399" s="71">
        <f>SUM(J397:J398)</f>
        <v>2.0499999999999998</v>
      </c>
      <c r="K399" s="38">
        <v>171.63</v>
      </c>
      <c r="L399" s="66">
        <f>ROUND(K399*J399,2)</f>
        <v>351.84</v>
      </c>
    </row>
    <row r="400" spans="2:12" s="4" customFormat="1" ht="20.25" customHeight="1" x14ac:dyDescent="0.2">
      <c r="B400" s="31" t="s">
        <v>357</v>
      </c>
      <c r="C400" s="31" t="s">
        <v>14</v>
      </c>
      <c r="D400" s="31" t="s">
        <v>19</v>
      </c>
      <c r="E400" s="45" t="s">
        <v>207</v>
      </c>
      <c r="F400" s="32"/>
      <c r="G400" s="32"/>
      <c r="H400" s="32"/>
      <c r="I400" s="32"/>
      <c r="J400" s="32"/>
      <c r="K400" s="36"/>
      <c r="L400" s="24"/>
    </row>
    <row r="401" spans="2:12" s="9" customFormat="1" ht="84.75" customHeight="1" x14ac:dyDescent="0.2">
      <c r="B401" s="37"/>
      <c r="C401" s="69"/>
      <c r="D401" s="37"/>
      <c r="E401" s="46" t="s">
        <v>248</v>
      </c>
      <c r="F401" s="37"/>
      <c r="G401" s="37"/>
      <c r="H401" s="37"/>
      <c r="I401" s="37"/>
      <c r="J401" s="60"/>
      <c r="K401" s="37"/>
      <c r="L401" s="69"/>
    </row>
    <row r="402" spans="2:12" x14ac:dyDescent="0.2">
      <c r="B402" s="25"/>
      <c r="C402" s="22"/>
      <c r="D402" s="25"/>
      <c r="E402" s="63" t="s">
        <v>208</v>
      </c>
      <c r="F402" s="25">
        <v>3</v>
      </c>
      <c r="G402" s="27">
        <v>0</v>
      </c>
      <c r="H402" s="27">
        <v>0</v>
      </c>
      <c r="I402" s="27">
        <v>0</v>
      </c>
      <c r="J402" s="23">
        <f>F402*(G402+ (G402= 0))*(H402+ (H402= 0))*(I402+ (I402= 0))</f>
        <v>3</v>
      </c>
      <c r="K402" s="25"/>
      <c r="L402" s="22"/>
    </row>
    <row r="403" spans="2:12" x14ac:dyDescent="0.2">
      <c r="B403" s="25"/>
      <c r="C403" s="22"/>
      <c r="D403" s="25"/>
      <c r="E403" s="64"/>
      <c r="F403" s="25"/>
      <c r="G403" s="25"/>
      <c r="H403" s="25"/>
      <c r="I403" s="25"/>
      <c r="J403" s="71">
        <f>SUM(J402:J402)</f>
        <v>3</v>
      </c>
      <c r="K403" s="38">
        <v>424.56</v>
      </c>
      <c r="L403" s="66">
        <f>ROUND(K403*J403,2)</f>
        <v>1273.68</v>
      </c>
    </row>
    <row r="404" spans="2:12" s="4" customFormat="1" ht="20.25" customHeight="1" x14ac:dyDescent="0.2">
      <c r="B404" s="31" t="s">
        <v>358</v>
      </c>
      <c r="C404" s="31" t="s">
        <v>14</v>
      </c>
      <c r="D404" s="31" t="s">
        <v>19</v>
      </c>
      <c r="E404" s="45" t="s">
        <v>259</v>
      </c>
      <c r="F404" s="32"/>
      <c r="G404" s="32"/>
      <c r="H404" s="32"/>
      <c r="I404" s="32"/>
      <c r="J404" s="32"/>
      <c r="K404" s="36"/>
      <c r="L404" s="24"/>
    </row>
    <row r="405" spans="2:12" s="9" customFormat="1" ht="85.5" customHeight="1" x14ac:dyDescent="0.2">
      <c r="B405" s="37"/>
      <c r="C405" s="69"/>
      <c r="D405" s="37"/>
      <c r="E405" s="46" t="s">
        <v>260</v>
      </c>
      <c r="F405" s="37"/>
      <c r="G405" s="37"/>
      <c r="H405" s="37"/>
      <c r="I405" s="37"/>
      <c r="J405" s="60"/>
      <c r="K405" s="37"/>
      <c r="L405" s="69"/>
    </row>
    <row r="406" spans="2:12" x14ac:dyDescent="0.2">
      <c r="B406" s="25"/>
      <c r="C406" s="22"/>
      <c r="D406" s="25"/>
      <c r="E406" s="63" t="s">
        <v>38</v>
      </c>
      <c r="F406" s="25">
        <v>1</v>
      </c>
      <c r="G406" s="27">
        <v>0</v>
      </c>
      <c r="H406" s="27">
        <v>0</v>
      </c>
      <c r="I406" s="27">
        <v>0</v>
      </c>
      <c r="J406" s="23">
        <f>F406*(G406+ (G406= 0))*(H406+ (H406= 0))*(I406+ (I406= 0))</f>
        <v>1</v>
      </c>
      <c r="K406" s="25"/>
      <c r="L406" s="22"/>
    </row>
    <row r="407" spans="2:12" x14ac:dyDescent="0.2">
      <c r="B407" s="25"/>
      <c r="C407" s="22"/>
      <c r="D407" s="25"/>
      <c r="E407" s="64"/>
      <c r="F407" s="25"/>
      <c r="G407" s="25"/>
      <c r="H407" s="25"/>
      <c r="I407" s="25"/>
      <c r="J407" s="71">
        <f>SUM(J406:J406)</f>
        <v>1</v>
      </c>
      <c r="K407" s="38">
        <v>386.7</v>
      </c>
      <c r="L407" s="66">
        <f>ROUND(K407*J407,2)</f>
        <v>386.7</v>
      </c>
    </row>
    <row r="408" spans="2:12" s="4" customFormat="1" ht="12.75" customHeight="1" x14ac:dyDescent="0.2">
      <c r="B408" s="31" t="s">
        <v>359</v>
      </c>
      <c r="C408" s="31" t="s">
        <v>14</v>
      </c>
      <c r="D408" s="31" t="s">
        <v>19</v>
      </c>
      <c r="E408" s="45" t="s">
        <v>261</v>
      </c>
      <c r="F408" s="32"/>
      <c r="G408" s="32"/>
      <c r="H408" s="32"/>
      <c r="I408" s="32"/>
      <c r="J408" s="32"/>
      <c r="K408" s="36"/>
      <c r="L408" s="24"/>
    </row>
    <row r="409" spans="2:12" s="9" customFormat="1" ht="84" customHeight="1" x14ac:dyDescent="0.2">
      <c r="B409" s="37"/>
      <c r="C409" s="69"/>
      <c r="D409" s="37"/>
      <c r="E409" s="46" t="s">
        <v>264</v>
      </c>
      <c r="F409" s="37"/>
      <c r="G409" s="37"/>
      <c r="H409" s="37"/>
      <c r="I409" s="37"/>
      <c r="J409" s="60"/>
      <c r="K409" s="37"/>
      <c r="L409" s="69"/>
    </row>
    <row r="410" spans="2:12" x14ac:dyDescent="0.2">
      <c r="B410" s="25"/>
      <c r="C410" s="22"/>
      <c r="D410" s="25"/>
      <c r="E410" s="63" t="s">
        <v>209</v>
      </c>
      <c r="F410" s="25">
        <v>1</v>
      </c>
      <c r="G410" s="27">
        <v>0</v>
      </c>
      <c r="H410" s="27">
        <v>0</v>
      </c>
      <c r="I410" s="27">
        <v>0</v>
      </c>
      <c r="J410" s="23">
        <f>F410*(G410+ (G410= 0))*(H410+ (H410= 0))*(I410+ (I410= 0))</f>
        <v>1</v>
      </c>
      <c r="K410" s="25"/>
      <c r="L410" s="22"/>
    </row>
    <row r="411" spans="2:12" x14ac:dyDescent="0.2">
      <c r="B411" s="25"/>
      <c r="C411" s="22"/>
      <c r="D411" s="25"/>
      <c r="E411" s="64"/>
      <c r="F411" s="25"/>
      <c r="G411" s="25"/>
      <c r="H411" s="25"/>
      <c r="I411" s="25"/>
      <c r="J411" s="71">
        <f>SUM(J410:J410)</f>
        <v>1</v>
      </c>
      <c r="K411" s="38">
        <v>685.4</v>
      </c>
      <c r="L411" s="66">
        <f>ROUND(K411*J411,2)</f>
        <v>685.4</v>
      </c>
    </row>
    <row r="412" spans="2:12" s="4" customFormat="1" ht="20.25" customHeight="1" x14ac:dyDescent="0.2">
      <c r="B412" s="31" t="s">
        <v>360</v>
      </c>
      <c r="C412" s="31" t="s">
        <v>14</v>
      </c>
      <c r="D412" s="31" t="s">
        <v>19</v>
      </c>
      <c r="E412" s="45" t="s">
        <v>262</v>
      </c>
      <c r="F412" s="32"/>
      <c r="G412" s="32"/>
      <c r="H412" s="32"/>
      <c r="I412" s="32"/>
      <c r="J412" s="32"/>
      <c r="K412" s="36"/>
      <c r="L412" s="24"/>
    </row>
    <row r="413" spans="2:12" s="9" customFormat="1" ht="73.5" customHeight="1" x14ac:dyDescent="0.2">
      <c r="B413" s="37"/>
      <c r="C413" s="69"/>
      <c r="D413" s="37"/>
      <c r="E413" s="46" t="s">
        <v>263</v>
      </c>
      <c r="F413" s="37"/>
      <c r="G413" s="37"/>
      <c r="H413" s="37"/>
      <c r="I413" s="37"/>
      <c r="J413" s="60"/>
      <c r="K413" s="37"/>
      <c r="L413" s="69"/>
    </row>
    <row r="414" spans="2:12" x14ac:dyDescent="0.2">
      <c r="B414" s="25"/>
      <c r="C414" s="22"/>
      <c r="D414" s="25"/>
      <c r="E414" s="63" t="s">
        <v>210</v>
      </c>
      <c r="F414" s="25">
        <v>2</v>
      </c>
      <c r="G414" s="27">
        <v>0</v>
      </c>
      <c r="H414" s="27">
        <v>0</v>
      </c>
      <c r="I414" s="27">
        <v>0</v>
      </c>
      <c r="J414" s="23">
        <f>F414*(G414+ (G414= 0))*(H414+ (H414= 0))*(I414+ (I414= 0))</f>
        <v>2</v>
      </c>
      <c r="K414" s="25"/>
      <c r="L414" s="22"/>
    </row>
    <row r="415" spans="2:12" x14ac:dyDescent="0.2">
      <c r="B415" s="25"/>
      <c r="C415" s="22"/>
      <c r="D415" s="25"/>
      <c r="E415" s="64"/>
      <c r="F415" s="25"/>
      <c r="G415" s="25"/>
      <c r="H415" s="25"/>
      <c r="I415" s="25"/>
      <c r="J415" s="71">
        <f>SUM(J414:J414)</f>
        <v>2</v>
      </c>
      <c r="K415" s="38">
        <v>102.03</v>
      </c>
      <c r="L415" s="66">
        <f>ROUND(K415*J415,2)</f>
        <v>204.06</v>
      </c>
    </row>
    <row r="416" spans="2:12" s="6" customFormat="1" x14ac:dyDescent="0.2">
      <c r="B416" s="77" t="s">
        <v>332</v>
      </c>
      <c r="C416" s="33" t="s">
        <v>12</v>
      </c>
      <c r="D416" s="33"/>
      <c r="E416" s="47" t="s">
        <v>146</v>
      </c>
      <c r="F416" s="33"/>
      <c r="G416" s="33"/>
      <c r="H416" s="33"/>
      <c r="I416" s="33"/>
      <c r="J416" s="33"/>
      <c r="K416" s="79">
        <v>1</v>
      </c>
      <c r="L416" s="34">
        <f>ROUND(SUM(L363:L415),2)</f>
        <v>12037.07</v>
      </c>
    </row>
    <row r="417" spans="2:12" s="4" customFormat="1" x14ac:dyDescent="0.2">
      <c r="B417" s="32"/>
      <c r="C417" s="32"/>
      <c r="D417" s="32"/>
      <c r="E417" s="76"/>
      <c r="F417" s="32"/>
      <c r="G417" s="32"/>
      <c r="H417" s="32"/>
      <c r="I417" s="32"/>
      <c r="J417" s="32"/>
      <c r="K417" s="80"/>
      <c r="L417" s="24"/>
    </row>
    <row r="418" spans="2:12" s="3" customFormat="1" x14ac:dyDescent="0.2">
      <c r="B418" s="19" t="s">
        <v>348</v>
      </c>
      <c r="C418" s="19" t="s">
        <v>12</v>
      </c>
      <c r="D418" s="19" t="s">
        <v>3</v>
      </c>
      <c r="E418" s="42" t="s">
        <v>0</v>
      </c>
      <c r="F418" s="20"/>
      <c r="G418" s="20"/>
      <c r="H418" s="20"/>
      <c r="I418" s="20"/>
      <c r="J418" s="20"/>
      <c r="K418" s="70"/>
      <c r="L418" s="78">
        <f>L449</f>
        <v>5028.74</v>
      </c>
    </row>
    <row r="419" spans="2:12" s="4" customFormat="1" ht="22.9" customHeight="1" x14ac:dyDescent="0.2">
      <c r="B419" s="31" t="s">
        <v>349</v>
      </c>
      <c r="C419" s="31" t="s">
        <v>14</v>
      </c>
      <c r="D419" s="31" t="s">
        <v>17</v>
      </c>
      <c r="E419" s="45" t="s">
        <v>1</v>
      </c>
      <c r="F419" s="32"/>
      <c r="G419" s="32"/>
      <c r="H419" s="32"/>
      <c r="I419" s="32"/>
      <c r="J419" s="32"/>
      <c r="K419" s="36"/>
      <c r="L419" s="24"/>
    </row>
    <row r="420" spans="2:12" ht="62.45" customHeight="1" x14ac:dyDescent="0.2">
      <c r="B420" s="25"/>
      <c r="C420" s="22"/>
      <c r="D420" s="25"/>
      <c r="E420" s="44" t="s">
        <v>174</v>
      </c>
      <c r="F420" s="25"/>
      <c r="G420" s="25"/>
      <c r="H420" s="25"/>
      <c r="I420" s="25"/>
      <c r="J420" s="36"/>
      <c r="K420" s="25"/>
      <c r="L420" s="22"/>
    </row>
    <row r="421" spans="2:12" x14ac:dyDescent="0.2">
      <c r="B421" s="25"/>
      <c r="C421" s="22"/>
      <c r="D421" s="25"/>
      <c r="E421" s="64" t="s">
        <v>175</v>
      </c>
      <c r="F421" s="25"/>
      <c r="G421" s="25"/>
      <c r="H421" s="25"/>
      <c r="I421" s="25"/>
      <c r="J421" s="36"/>
      <c r="K421" s="25"/>
      <c r="L421" s="22"/>
    </row>
    <row r="422" spans="2:12" x14ac:dyDescent="0.2">
      <c r="B422" s="25"/>
      <c r="C422" s="22"/>
      <c r="D422" s="25"/>
      <c r="E422" s="63" t="s">
        <v>32</v>
      </c>
      <c r="F422" s="25">
        <v>1</v>
      </c>
      <c r="G422" s="27">
        <v>10</v>
      </c>
      <c r="H422" s="27">
        <v>0</v>
      </c>
      <c r="I422" s="27">
        <v>3</v>
      </c>
      <c r="J422" s="23">
        <f t="shared" ref="J422:J427" si="8">F422*(G422+ (G422= 0))*(H422+ (H422= 0))*(I422+ (I422= 0))</f>
        <v>30</v>
      </c>
      <c r="K422" s="25"/>
      <c r="L422" s="22"/>
    </row>
    <row r="423" spans="2:12" x14ac:dyDescent="0.2">
      <c r="B423" s="25"/>
      <c r="C423" s="22"/>
      <c r="D423" s="25"/>
      <c r="E423" s="63" t="s">
        <v>100</v>
      </c>
      <c r="F423" s="25">
        <v>1</v>
      </c>
      <c r="G423" s="27">
        <v>28</v>
      </c>
      <c r="H423" s="27">
        <v>0</v>
      </c>
      <c r="I423" s="27">
        <v>3</v>
      </c>
      <c r="J423" s="23">
        <f t="shared" si="8"/>
        <v>84</v>
      </c>
      <c r="K423" s="25"/>
      <c r="L423" s="22"/>
    </row>
    <row r="424" spans="2:12" x14ac:dyDescent="0.2">
      <c r="B424" s="25"/>
      <c r="C424" s="22"/>
      <c r="D424" s="25"/>
      <c r="E424" s="63" t="s">
        <v>101</v>
      </c>
      <c r="F424" s="25">
        <v>1</v>
      </c>
      <c r="G424" s="27">
        <v>16.8</v>
      </c>
      <c r="H424" s="27">
        <v>0</v>
      </c>
      <c r="I424" s="27">
        <v>3</v>
      </c>
      <c r="J424" s="23">
        <f t="shared" si="8"/>
        <v>50.400000000000006</v>
      </c>
      <c r="K424" s="25"/>
      <c r="L424" s="22"/>
    </row>
    <row r="425" spans="2:12" x14ac:dyDescent="0.2">
      <c r="B425" s="25"/>
      <c r="C425" s="22"/>
      <c r="D425" s="25"/>
      <c r="E425" s="63" t="s">
        <v>102</v>
      </c>
      <c r="F425" s="25">
        <v>1</v>
      </c>
      <c r="G425" s="27">
        <v>14.8</v>
      </c>
      <c r="H425" s="27">
        <v>0</v>
      </c>
      <c r="I425" s="27">
        <v>3</v>
      </c>
      <c r="J425" s="23">
        <f t="shared" si="8"/>
        <v>44.400000000000006</v>
      </c>
      <c r="K425" s="25"/>
      <c r="L425" s="22"/>
    </row>
    <row r="426" spans="2:12" x14ac:dyDescent="0.2">
      <c r="B426" s="25"/>
      <c r="C426" s="22"/>
      <c r="D426" s="25"/>
      <c r="E426" s="63" t="s">
        <v>103</v>
      </c>
      <c r="F426" s="25">
        <v>1</v>
      </c>
      <c r="G426" s="27">
        <v>14</v>
      </c>
      <c r="H426" s="27">
        <v>0</v>
      </c>
      <c r="I426" s="27">
        <v>3</v>
      </c>
      <c r="J426" s="23">
        <f t="shared" si="8"/>
        <v>42</v>
      </c>
      <c r="K426" s="25"/>
      <c r="L426" s="22"/>
    </row>
    <row r="427" spans="2:12" x14ac:dyDescent="0.2">
      <c r="B427" s="25"/>
      <c r="C427" s="22"/>
      <c r="D427" s="25"/>
      <c r="E427" s="63" t="s">
        <v>104</v>
      </c>
      <c r="F427" s="25">
        <v>1</v>
      </c>
      <c r="G427" s="27">
        <v>25.7</v>
      </c>
      <c r="H427" s="27">
        <v>0</v>
      </c>
      <c r="I427" s="27">
        <v>3</v>
      </c>
      <c r="J427" s="23">
        <f t="shared" si="8"/>
        <v>77.099999999999994</v>
      </c>
      <c r="K427" s="25"/>
      <c r="L427" s="22"/>
    </row>
    <row r="428" spans="2:12" x14ac:dyDescent="0.2">
      <c r="B428" s="25"/>
      <c r="C428" s="22"/>
      <c r="D428" s="25"/>
      <c r="E428" s="64" t="s">
        <v>176</v>
      </c>
      <c r="F428" s="25"/>
      <c r="G428" s="25"/>
      <c r="H428" s="25"/>
      <c r="I428" s="25"/>
      <c r="J428" s="36"/>
      <c r="K428" s="25"/>
      <c r="L428" s="22"/>
    </row>
    <row r="429" spans="2:12" x14ac:dyDescent="0.2">
      <c r="B429" s="25"/>
      <c r="C429" s="22"/>
      <c r="D429" s="25"/>
      <c r="E429" s="63" t="s">
        <v>177</v>
      </c>
      <c r="F429" s="25">
        <v>1</v>
      </c>
      <c r="G429" s="27">
        <v>36.9</v>
      </c>
      <c r="H429" s="27">
        <v>0</v>
      </c>
      <c r="I429" s="27">
        <v>0</v>
      </c>
      <c r="J429" s="23">
        <f>F429*(G429+ (G429= 0))*(H429+ (H429= 0))*(I429+ (I429= 0))</f>
        <v>36.9</v>
      </c>
      <c r="K429" s="25"/>
      <c r="L429" s="22"/>
    </row>
    <row r="430" spans="2:12" x14ac:dyDescent="0.2">
      <c r="B430" s="25"/>
      <c r="C430" s="22"/>
      <c r="D430" s="25"/>
      <c r="E430" s="63" t="s">
        <v>178</v>
      </c>
      <c r="F430" s="25">
        <v>1</v>
      </c>
      <c r="G430" s="27">
        <v>13.5</v>
      </c>
      <c r="H430" s="27">
        <v>0.5</v>
      </c>
      <c r="I430" s="27">
        <v>0</v>
      </c>
      <c r="J430" s="23">
        <f>F430*(G430+ (G430= 0))*(H430+ (H430= 0))*(I430+ (I430= 0))</f>
        <v>6.75</v>
      </c>
      <c r="K430" s="25"/>
      <c r="L430" s="22"/>
    </row>
    <row r="431" spans="2:12" x14ac:dyDescent="0.2">
      <c r="B431" s="25"/>
      <c r="C431" s="22"/>
      <c r="D431" s="25"/>
      <c r="E431" s="63" t="s">
        <v>179</v>
      </c>
      <c r="F431" s="25">
        <v>1</v>
      </c>
      <c r="G431" s="27">
        <v>15</v>
      </c>
      <c r="H431" s="27">
        <v>0</v>
      </c>
      <c r="I431" s="27">
        <v>0</v>
      </c>
      <c r="J431" s="23">
        <f>F431*(G431+ (G431= 0))*(H431+ (H431= 0))*(I431+ (I431= 0))</f>
        <v>15</v>
      </c>
      <c r="K431" s="25"/>
      <c r="L431" s="22"/>
    </row>
    <row r="432" spans="2:12" x14ac:dyDescent="0.2">
      <c r="B432" s="25"/>
      <c r="C432" s="22"/>
      <c r="D432" s="25"/>
      <c r="E432" s="64"/>
      <c r="F432" s="25"/>
      <c r="G432" s="25"/>
      <c r="H432" s="25"/>
      <c r="I432" s="25"/>
      <c r="J432" s="71">
        <f>SUM(J422:J431)</f>
        <v>386.54999999999995</v>
      </c>
      <c r="K432" s="38">
        <v>7.49</v>
      </c>
      <c r="L432" s="66">
        <f>ROUND(K432*J432,2)</f>
        <v>2895.26</v>
      </c>
    </row>
    <row r="433" spans="2:12" s="4" customFormat="1" ht="23.45" customHeight="1" x14ac:dyDescent="0.2">
      <c r="B433" s="31" t="s">
        <v>374</v>
      </c>
      <c r="C433" s="31" t="s">
        <v>14</v>
      </c>
      <c r="D433" s="31" t="s">
        <v>39</v>
      </c>
      <c r="E433" s="45" t="s">
        <v>189</v>
      </c>
      <c r="F433" s="32"/>
      <c r="G433" s="32"/>
      <c r="H433" s="32"/>
      <c r="I433" s="32"/>
      <c r="J433" s="32"/>
      <c r="K433" s="36"/>
      <c r="L433" s="24"/>
    </row>
    <row r="434" spans="2:12" ht="60" customHeight="1" x14ac:dyDescent="0.2">
      <c r="B434" s="25"/>
      <c r="C434" s="22"/>
      <c r="D434" s="25"/>
      <c r="E434" s="44" t="s">
        <v>185</v>
      </c>
      <c r="F434" s="25"/>
      <c r="G434" s="25"/>
      <c r="H434" s="25"/>
      <c r="I434" s="25"/>
      <c r="J434" s="36"/>
      <c r="K434" s="25"/>
      <c r="L434" s="22"/>
    </row>
    <row r="435" spans="2:12" x14ac:dyDescent="0.2">
      <c r="B435" s="25"/>
      <c r="C435" s="22"/>
      <c r="D435" s="25"/>
      <c r="E435" s="63" t="s">
        <v>182</v>
      </c>
      <c r="F435" s="25">
        <v>1</v>
      </c>
      <c r="G435" s="27">
        <v>14</v>
      </c>
      <c r="H435" s="27">
        <v>0</v>
      </c>
      <c r="I435" s="27">
        <v>1.4</v>
      </c>
      <c r="J435" s="23">
        <f>F435*(G435+ (G435= 0))*(H435+ (H435= 0))*(I435+ (I435= 0))</f>
        <v>19.599999999999998</v>
      </c>
      <c r="K435" s="25"/>
      <c r="L435" s="22"/>
    </row>
    <row r="436" spans="2:12" x14ac:dyDescent="0.2">
      <c r="B436" s="25"/>
      <c r="C436" s="22"/>
      <c r="D436" s="25"/>
      <c r="E436" s="63" t="s">
        <v>183</v>
      </c>
      <c r="F436" s="25">
        <v>2</v>
      </c>
      <c r="G436" s="27">
        <v>1.8</v>
      </c>
      <c r="H436" s="27">
        <v>0</v>
      </c>
      <c r="I436" s="27">
        <v>3</v>
      </c>
      <c r="J436" s="23">
        <f>F436*(G436+ (G436= 0))*(H436+ (H436= 0))*(I436+ (I436= 0))</f>
        <v>10.8</v>
      </c>
      <c r="K436" s="25"/>
      <c r="L436" s="22"/>
    </row>
    <row r="437" spans="2:12" x14ac:dyDescent="0.2">
      <c r="B437" s="25"/>
      <c r="C437" s="22"/>
      <c r="D437" s="25"/>
      <c r="E437" s="63" t="s">
        <v>184</v>
      </c>
      <c r="F437" s="25">
        <v>2</v>
      </c>
      <c r="G437" s="27">
        <v>1.65</v>
      </c>
      <c r="H437" s="27">
        <v>0</v>
      </c>
      <c r="I437" s="27">
        <v>0.8</v>
      </c>
      <c r="J437" s="23">
        <f>F437*(G437+ (G437= 0))*(H437+ (H437= 0))*(I437+ (I437= 0))</f>
        <v>2.64</v>
      </c>
      <c r="K437" s="25"/>
      <c r="L437" s="22"/>
    </row>
    <row r="438" spans="2:12" x14ac:dyDescent="0.2">
      <c r="B438" s="25"/>
      <c r="C438" s="22"/>
      <c r="D438" s="25"/>
      <c r="E438" s="64"/>
      <c r="F438" s="25"/>
      <c r="G438" s="25"/>
      <c r="H438" s="25"/>
      <c r="I438" s="25"/>
      <c r="J438" s="71">
        <f>SUM(J435:J437)</f>
        <v>33.04</v>
      </c>
      <c r="K438" s="38">
        <v>16.8</v>
      </c>
      <c r="L438" s="66">
        <f>ROUND(K438*J438,2)</f>
        <v>555.07000000000005</v>
      </c>
    </row>
    <row r="439" spans="2:12" s="4" customFormat="1" ht="27" customHeight="1" x14ac:dyDescent="0.2">
      <c r="B439" s="31" t="s">
        <v>375</v>
      </c>
      <c r="C439" s="31" t="s">
        <v>14</v>
      </c>
      <c r="D439" s="31" t="s">
        <v>39</v>
      </c>
      <c r="E439" s="45" t="s">
        <v>188</v>
      </c>
      <c r="F439" s="32"/>
      <c r="G439" s="32"/>
      <c r="H439" s="32"/>
      <c r="I439" s="32"/>
      <c r="J439" s="32"/>
      <c r="K439" s="36"/>
      <c r="L439" s="24"/>
    </row>
    <row r="440" spans="2:12" ht="54" customHeight="1" x14ac:dyDescent="0.2">
      <c r="B440" s="25"/>
      <c r="C440" s="22"/>
      <c r="D440" s="25"/>
      <c r="E440" s="44" t="s">
        <v>190</v>
      </c>
      <c r="F440" s="25"/>
      <c r="G440" s="25"/>
      <c r="H440" s="25"/>
      <c r="I440" s="25"/>
      <c r="J440" s="36"/>
      <c r="K440" s="25"/>
      <c r="L440" s="22"/>
    </row>
    <row r="441" spans="2:12" x14ac:dyDescent="0.2">
      <c r="B441" s="25"/>
      <c r="C441" s="22"/>
      <c r="D441" s="25"/>
      <c r="E441" s="63" t="s">
        <v>186</v>
      </c>
      <c r="F441" s="25">
        <v>41</v>
      </c>
      <c r="G441" s="27">
        <v>4.7</v>
      </c>
      <c r="H441" s="27">
        <v>0</v>
      </c>
      <c r="I441" s="27">
        <v>0.55000000000000004</v>
      </c>
      <c r="J441" s="23">
        <f>F441*(G441+ (G441= 0))*(H441+ (H441= 0))*(I441+ (I441= 0))</f>
        <v>105.98500000000001</v>
      </c>
      <c r="K441" s="25"/>
      <c r="L441" s="22"/>
    </row>
    <row r="442" spans="2:12" x14ac:dyDescent="0.2">
      <c r="B442" s="25"/>
      <c r="C442" s="22"/>
      <c r="D442" s="25"/>
      <c r="E442" s="63" t="s">
        <v>187</v>
      </c>
      <c r="F442" s="25">
        <v>1</v>
      </c>
      <c r="G442" s="27">
        <v>13.41</v>
      </c>
      <c r="H442" s="27">
        <v>0</v>
      </c>
      <c r="I442" s="27">
        <v>0.4</v>
      </c>
      <c r="J442" s="23">
        <f>F442*(G442+ (G442= 0))*(H442+ (H442= 0))*(I442+ (I442= 0))</f>
        <v>5.3640000000000008</v>
      </c>
      <c r="K442" s="25"/>
      <c r="L442" s="22"/>
    </row>
    <row r="443" spans="2:12" x14ac:dyDescent="0.2">
      <c r="B443" s="25"/>
      <c r="C443" s="22"/>
      <c r="D443" s="25"/>
      <c r="E443" s="63" t="s">
        <v>191</v>
      </c>
      <c r="F443" s="25">
        <v>40</v>
      </c>
      <c r="G443" s="27">
        <v>4.7</v>
      </c>
      <c r="H443" s="27">
        <v>0</v>
      </c>
      <c r="I443" s="27">
        <v>0.4</v>
      </c>
      <c r="J443" s="23">
        <f>F443*(G443+ (G443= 0))*(H443+ (H443= 0))*(I443+ (I443= 0))</f>
        <v>75.2</v>
      </c>
      <c r="K443" s="25"/>
      <c r="L443" s="22"/>
    </row>
    <row r="444" spans="2:12" x14ac:dyDescent="0.2">
      <c r="B444" s="25"/>
      <c r="C444" s="22"/>
      <c r="D444" s="25"/>
      <c r="E444" s="64"/>
      <c r="F444" s="25"/>
      <c r="G444" s="25"/>
      <c r="H444" s="25"/>
      <c r="I444" s="25"/>
      <c r="J444" s="71">
        <f>SUM(J441:J443)</f>
        <v>186.54900000000004</v>
      </c>
      <c r="K444" s="38">
        <v>7.3</v>
      </c>
      <c r="L444" s="66">
        <f>ROUND(K444*J444,2)</f>
        <v>1361.81</v>
      </c>
    </row>
    <row r="445" spans="2:12" s="4" customFormat="1" ht="15" customHeight="1" x14ac:dyDescent="0.2">
      <c r="B445" s="31" t="s">
        <v>376</v>
      </c>
      <c r="C445" s="31" t="s">
        <v>14</v>
      </c>
      <c r="D445" s="31" t="s">
        <v>17</v>
      </c>
      <c r="E445" s="45" t="s">
        <v>213</v>
      </c>
      <c r="F445" s="32"/>
      <c r="G445" s="32"/>
      <c r="H445" s="32"/>
      <c r="I445" s="32"/>
      <c r="J445" s="32"/>
      <c r="K445" s="36"/>
      <c r="L445" s="24"/>
    </row>
    <row r="446" spans="2:12" ht="121.5" customHeight="1" x14ac:dyDescent="0.2">
      <c r="B446" s="25"/>
      <c r="C446" s="22"/>
      <c r="D446" s="25"/>
      <c r="E446" s="44" t="s">
        <v>212</v>
      </c>
      <c r="F446" s="25"/>
      <c r="G446" s="25"/>
      <c r="H446" s="25"/>
      <c r="I446" s="25"/>
      <c r="J446" s="36"/>
      <c r="K446" s="25"/>
      <c r="L446" s="22"/>
    </row>
    <row r="447" spans="2:12" x14ac:dyDescent="0.2">
      <c r="B447" s="25"/>
      <c r="C447" s="22"/>
      <c r="D447" s="25"/>
      <c r="E447" s="63" t="s">
        <v>214</v>
      </c>
      <c r="F447" s="25">
        <v>2.2000000000000002</v>
      </c>
      <c r="G447" s="27">
        <v>0</v>
      </c>
      <c r="H447" s="27">
        <v>0</v>
      </c>
      <c r="I447" s="27">
        <f>(0.9*1.1)+3*(1*1.1)+2*(0.5*0.5)+(1*2)</f>
        <v>6.79</v>
      </c>
      <c r="J447" s="23">
        <f>F447*(G447+ (G447= 0))*(H447+ (H447= 0))*(I447+ (I447= 0))</f>
        <v>14.938000000000001</v>
      </c>
      <c r="K447" s="25"/>
      <c r="L447" s="22"/>
    </row>
    <row r="448" spans="2:12" x14ac:dyDescent="0.2">
      <c r="B448" s="25"/>
      <c r="C448" s="22"/>
      <c r="D448" s="25"/>
      <c r="E448" s="44"/>
      <c r="F448" s="25"/>
      <c r="G448" s="25"/>
      <c r="H448" s="25"/>
      <c r="I448" s="25"/>
      <c r="J448" s="71">
        <f>SUM(J447:J447)</f>
        <v>14.938000000000001</v>
      </c>
      <c r="K448" s="38">
        <v>14.5</v>
      </c>
      <c r="L448" s="66">
        <f>ROUND(K448*J448,2)</f>
        <v>216.6</v>
      </c>
    </row>
    <row r="449" spans="2:12" s="6" customFormat="1" x14ac:dyDescent="0.2">
      <c r="B449" s="77" t="s">
        <v>2</v>
      </c>
      <c r="C449" s="33" t="s">
        <v>12</v>
      </c>
      <c r="D449" s="33"/>
      <c r="E449" s="47" t="s">
        <v>181</v>
      </c>
      <c r="F449" s="33"/>
      <c r="G449" s="33"/>
      <c r="H449" s="33"/>
      <c r="I449" s="33"/>
      <c r="J449" s="33"/>
      <c r="K449" s="79">
        <v>1</v>
      </c>
      <c r="L449" s="34">
        <f>ROUND(SUM(L419:L448),2)</f>
        <v>5028.74</v>
      </c>
    </row>
    <row r="450" spans="2:12" s="4" customFormat="1" x14ac:dyDescent="0.2">
      <c r="B450" s="31"/>
      <c r="C450" s="32"/>
      <c r="D450" s="32"/>
      <c r="E450" s="76"/>
      <c r="F450" s="32"/>
      <c r="G450" s="32"/>
      <c r="H450" s="32"/>
      <c r="I450" s="32"/>
      <c r="J450" s="32"/>
      <c r="K450" s="67"/>
      <c r="L450" s="24"/>
    </row>
    <row r="451" spans="2:12" s="3" customFormat="1" x14ac:dyDescent="0.2">
      <c r="B451" s="19" t="s">
        <v>350</v>
      </c>
      <c r="C451" s="19" t="s">
        <v>12</v>
      </c>
      <c r="D451" s="19" t="s">
        <v>3</v>
      </c>
      <c r="E451" s="42" t="s">
        <v>31</v>
      </c>
      <c r="F451" s="20"/>
      <c r="G451" s="20"/>
      <c r="H451" s="20"/>
      <c r="I451" s="20"/>
      <c r="J451" s="20"/>
      <c r="K451" s="70"/>
      <c r="L451" s="78">
        <f>L463</f>
        <v>910.43</v>
      </c>
    </row>
    <row r="452" spans="2:12" s="4" customFormat="1" ht="26.45" customHeight="1" x14ac:dyDescent="0.2">
      <c r="B452" s="31" t="s">
        <v>351</v>
      </c>
      <c r="C452" s="31" t="s">
        <v>14</v>
      </c>
      <c r="D452" s="31" t="s">
        <v>17</v>
      </c>
      <c r="E452" s="45" t="s">
        <v>245</v>
      </c>
      <c r="F452" s="32"/>
      <c r="G452" s="32"/>
      <c r="H452" s="32"/>
      <c r="I452" s="32"/>
      <c r="J452" s="32"/>
      <c r="K452" s="36"/>
      <c r="L452" s="24"/>
    </row>
    <row r="453" spans="2:12" ht="112.5" customHeight="1" x14ac:dyDescent="0.2">
      <c r="B453" s="25"/>
      <c r="C453" s="22"/>
      <c r="D453" s="25"/>
      <c r="E453" s="50" t="s">
        <v>279</v>
      </c>
      <c r="F453" s="25">
        <v>1</v>
      </c>
      <c r="G453" s="27">
        <v>1.2</v>
      </c>
      <c r="H453" s="27">
        <v>0</v>
      </c>
      <c r="I453" s="27">
        <v>1</v>
      </c>
      <c r="J453" s="23">
        <f>G453*I453</f>
        <v>1.2</v>
      </c>
      <c r="K453" s="25"/>
      <c r="L453" s="22"/>
    </row>
    <row r="454" spans="2:12" ht="13.5" customHeight="1" x14ac:dyDescent="0.2">
      <c r="B454" s="25"/>
      <c r="C454" s="22"/>
      <c r="D454" s="25"/>
      <c r="E454" s="64"/>
      <c r="G454" s="25"/>
      <c r="H454" s="25"/>
      <c r="I454" s="21"/>
      <c r="J454" s="71">
        <f>SUM(J453:J453)</f>
        <v>1.2</v>
      </c>
      <c r="K454" s="38">
        <v>290</v>
      </c>
      <c r="L454" s="66">
        <f>ROUND(K454*J454,2)</f>
        <v>348</v>
      </c>
    </row>
    <row r="455" spans="2:12" s="4" customFormat="1" x14ac:dyDescent="0.2">
      <c r="B455" s="31" t="s">
        <v>352</v>
      </c>
      <c r="C455" s="31" t="s">
        <v>14</v>
      </c>
      <c r="D455" s="31" t="s">
        <v>39</v>
      </c>
      <c r="E455" s="45" t="s">
        <v>219</v>
      </c>
      <c r="F455" s="32"/>
      <c r="G455" s="32"/>
      <c r="H455" s="32"/>
      <c r="I455" s="32"/>
      <c r="J455" s="32"/>
      <c r="K455" s="36"/>
      <c r="L455" s="24"/>
    </row>
    <row r="456" spans="2:12" s="2" customFormat="1" ht="145.5" customHeight="1" x14ac:dyDescent="0.2">
      <c r="B456" s="35"/>
      <c r="C456" s="31"/>
      <c r="D456" s="35"/>
      <c r="E456" s="50" t="s">
        <v>251</v>
      </c>
      <c r="F456" s="25"/>
      <c r="G456" s="36"/>
      <c r="H456" s="36"/>
      <c r="I456" s="36"/>
      <c r="J456" s="36"/>
      <c r="K456" s="36"/>
      <c r="L456" s="24"/>
    </row>
    <row r="457" spans="2:12" x14ac:dyDescent="0.2">
      <c r="B457" s="25"/>
      <c r="C457" s="22"/>
      <c r="D457" s="25"/>
      <c r="E457" s="63" t="s">
        <v>220</v>
      </c>
      <c r="F457" s="25">
        <v>1</v>
      </c>
      <c r="G457" s="27">
        <v>1.7</v>
      </c>
      <c r="H457" s="27">
        <v>0</v>
      </c>
      <c r="I457" s="27">
        <v>0</v>
      </c>
      <c r="J457" s="23">
        <f>F457*(G457+ (G457= 0))*(H457+ (H457= 0))*(I457+ (I457= 0))</f>
        <v>1.7</v>
      </c>
      <c r="K457" s="25"/>
      <c r="L457" s="22"/>
    </row>
    <row r="458" spans="2:12" x14ac:dyDescent="0.2">
      <c r="B458" s="25"/>
      <c r="C458" s="22"/>
      <c r="D458" s="25"/>
      <c r="E458" s="25"/>
      <c r="F458" s="25"/>
      <c r="G458" s="25"/>
      <c r="H458" s="25"/>
      <c r="I458" s="21"/>
      <c r="J458" s="71">
        <f>SUM(J457)</f>
        <v>1.7</v>
      </c>
      <c r="K458" s="38">
        <v>270.83999999999997</v>
      </c>
      <c r="L458" s="66">
        <f>ROUND(K458*J458,2)</f>
        <v>460.43</v>
      </c>
    </row>
    <row r="459" spans="2:12" s="4" customFormat="1" x14ac:dyDescent="0.2">
      <c r="B459" s="31" t="s">
        <v>353</v>
      </c>
      <c r="C459" s="31" t="s">
        <v>14</v>
      </c>
      <c r="D459" s="31" t="s">
        <v>120</v>
      </c>
      <c r="E459" s="45" t="s">
        <v>180</v>
      </c>
      <c r="F459" s="32"/>
      <c r="G459" s="32"/>
      <c r="H459" s="32"/>
      <c r="I459" s="32"/>
      <c r="J459" s="32"/>
      <c r="K459" s="36"/>
      <c r="L459" s="24"/>
    </row>
    <row r="460" spans="2:12" ht="63" customHeight="1" x14ac:dyDescent="0.2">
      <c r="B460" s="25"/>
      <c r="C460" s="22"/>
      <c r="D460" s="25"/>
      <c r="E460" s="50" t="s">
        <v>221</v>
      </c>
      <c r="F460" s="25"/>
      <c r="G460" s="25"/>
      <c r="H460" s="25"/>
      <c r="I460" s="25"/>
      <c r="J460" s="36"/>
      <c r="K460" s="25"/>
      <c r="L460" s="22"/>
    </row>
    <row r="461" spans="2:12" x14ac:dyDescent="0.2">
      <c r="B461" s="25"/>
      <c r="C461" s="22"/>
      <c r="D461" s="25"/>
      <c r="E461" s="63" t="s">
        <v>220</v>
      </c>
      <c r="F461" s="25">
        <v>1</v>
      </c>
      <c r="G461" s="27">
        <v>1.7</v>
      </c>
      <c r="H461" s="27">
        <v>0</v>
      </c>
      <c r="I461">
        <v>0</v>
      </c>
      <c r="J461" s="23">
        <f>F461*(G461+ (G461= 0))*(H461+ (H461= 0))*(I461+ (I461= 0))</f>
        <v>1.7</v>
      </c>
      <c r="K461" s="25"/>
      <c r="L461" s="22"/>
    </row>
    <row r="462" spans="2:12" x14ac:dyDescent="0.2">
      <c r="B462" s="25"/>
      <c r="C462" s="22"/>
      <c r="D462" s="25"/>
      <c r="E462" s="25"/>
      <c r="F462" s="25"/>
      <c r="G462" s="25"/>
      <c r="H462" s="25"/>
      <c r="I462" s="21"/>
      <c r="J462" s="71">
        <f>SUM(J461)</f>
        <v>1.7</v>
      </c>
      <c r="K462" s="38">
        <v>60</v>
      </c>
      <c r="L462" s="66">
        <f>ROUND(K462*J462,2)</f>
        <v>102</v>
      </c>
    </row>
    <row r="463" spans="2:12" s="6" customFormat="1" x14ac:dyDescent="0.2">
      <c r="B463" s="77" t="s">
        <v>361</v>
      </c>
      <c r="C463" s="33" t="s">
        <v>12</v>
      </c>
      <c r="D463" s="33"/>
      <c r="E463" s="47" t="s">
        <v>222</v>
      </c>
      <c r="F463" s="33"/>
      <c r="G463" s="33"/>
      <c r="H463" s="33"/>
      <c r="I463" s="33"/>
      <c r="J463" s="33"/>
      <c r="K463" s="79">
        <v>1</v>
      </c>
      <c r="L463" s="34">
        <f>ROUND(SUM(L454:L462),2)</f>
        <v>910.43</v>
      </c>
    </row>
    <row r="464" spans="2:12" s="4" customFormat="1" x14ac:dyDescent="0.2">
      <c r="B464" s="32"/>
      <c r="C464" s="32"/>
      <c r="D464" s="32"/>
      <c r="E464" s="76"/>
      <c r="F464" s="32"/>
      <c r="G464" s="32"/>
      <c r="H464" s="32"/>
      <c r="I464" s="32"/>
      <c r="J464" s="32"/>
      <c r="K464" s="67"/>
      <c r="L464" s="24"/>
    </row>
  </sheetData>
  <phoneticPr fontId="2" type="noConversion"/>
  <dataValidations disablePrompts="1" count="1">
    <dataValidation type="list" allowBlank="1" showInputMessage="1" showErrorMessage="1" sqref="C7:C464">
      <formula1>"Capítulo,Partida,Mano de obra,Maquinaria,Material,Otros,"</formula1>
    </dataValidation>
  </dataValidations>
  <printOptions horizontalCentered="1"/>
  <pageMargins left="0.23622047244094491" right="0.23622047244094491" top="0.74803149606299213" bottom="0.74803149606299213" header="0.31496062992125984" footer="0.31496062992125984"/>
  <pageSetup paperSize="9" scale="62" fitToHeight="0" orientation="portrait" r:id="rId1"/>
  <headerFooter alignWithMargins="0"/>
  <rowBreaks count="20" manualBreakCount="20">
    <brk id="42" max="16383" man="1"/>
    <brk id="67" max="16383" man="1"/>
    <brk id="86" max="16383" man="1"/>
    <brk id="116" max="16383" man="1"/>
    <brk id="132" max="16383" man="1"/>
    <brk id="158" max="16383" man="1"/>
    <brk id="187" max="16383" man="1"/>
    <brk id="199" max="16383" man="1"/>
    <brk id="226" max="16383" man="1"/>
    <brk id="258" max="16383" man="1"/>
    <brk id="293" max="16383" man="1"/>
    <brk id="321" max="16383" man="1"/>
    <brk id="350" max="16383" man="1"/>
    <brk id="366" max="16383" man="1"/>
    <brk id="374" max="16383" man="1"/>
    <brk id="378" max="16383" man="1"/>
    <brk id="383" max="16383" man="1"/>
    <brk id="394" max="16383" man="1"/>
    <brk id="411" max="16383" man="1"/>
    <brk id="44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honeticPr fontId="2" type="noConversion"/>
  <pageMargins left="0.75" right="0.75" top="1" bottom="1" header="0" footer="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honeticPr fontId="2" type="noConversion"/>
  <pageMargins left="0.75" right="0.75" top="1" bottom="1" header="0" footer="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Presupuesto Azpirotz</vt:lpstr>
      <vt:lpstr>Hoja2</vt:lpstr>
      <vt:lpstr>Hoja3</vt:lpstr>
      <vt:lpstr>'Presupuesto Azpirotz'!Área_de_impresión</vt:lpstr>
      <vt:lpstr>'Presupuesto Azpirotz'!Títulos_a_imprimir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Goretti Nieva Gorriti</dc:creator>
  <cp:lastModifiedBy>jacinto</cp:lastModifiedBy>
  <cp:lastPrinted>2022-05-13T11:08:42Z</cp:lastPrinted>
  <dcterms:created xsi:type="dcterms:W3CDTF">2018-06-08T09:32:43Z</dcterms:created>
  <dcterms:modified xsi:type="dcterms:W3CDTF">2022-05-19T06:09:13Z</dcterms:modified>
</cp:coreProperties>
</file>