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omunes\Compras\Concurso 2022\Concurso CUP\"/>
    </mc:Choice>
  </mc:AlternateContent>
  <bookViews>
    <workbookView xWindow="-60" yWindow="-60" windowWidth="15480" windowHeight="11640" tabRatio="898" activeTab="3"/>
  </bookViews>
  <sheets>
    <sheet name="L1 - Extracción de ADN" sheetId="24" r:id="rId1"/>
    <sheet name="L2 - Multiplex" sheetId="23" r:id="rId2"/>
    <sheet name="L3 - Kits EETs" sheetId="26" r:id="rId3"/>
    <sheet name="L4-Gases" sheetId="22" r:id="rId4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2" i="24" l="1"/>
  <c r="K5" i="24"/>
  <c r="M5" i="24"/>
  <c r="O5" i="24"/>
  <c r="Q5" i="24"/>
  <c r="K6" i="24"/>
  <c r="P6" i="24" s="1"/>
  <c r="O6" i="24"/>
  <c r="Q6" i="24"/>
  <c r="K7" i="24"/>
  <c r="P7" i="24" s="1"/>
  <c r="M7" i="24"/>
  <c r="O7" i="24"/>
  <c r="Q7" i="24"/>
  <c r="K8" i="24"/>
  <c r="M8" i="24"/>
  <c r="O8" i="24"/>
  <c r="P8" i="24"/>
  <c r="Q8" i="24"/>
  <c r="P5" i="24" l="1"/>
  <c r="M6" i="24"/>
  <c r="Q4" i="24"/>
  <c r="O4" i="24"/>
  <c r="K4" i="24"/>
  <c r="Q3" i="24"/>
  <c r="O3" i="24"/>
  <c r="K3" i="24"/>
  <c r="Q3" i="22"/>
  <c r="O3" i="22"/>
  <c r="K3" i="22"/>
  <c r="P3" i="22" s="1"/>
  <c r="Q2" i="22"/>
  <c r="O2" i="22"/>
  <c r="K2" i="22"/>
  <c r="P2" i="22" s="1"/>
  <c r="M3" i="22"/>
  <c r="K4" i="22"/>
  <c r="M4" i="22"/>
  <c r="O4" i="22"/>
  <c r="Q4" i="22"/>
  <c r="K5" i="22"/>
  <c r="M5" i="22" s="1"/>
  <c r="O5" i="22"/>
  <c r="P5" i="22"/>
  <c r="Q5" i="22"/>
  <c r="K6" i="22"/>
  <c r="M6" i="22"/>
  <c r="O6" i="22"/>
  <c r="P6" i="22"/>
  <c r="Q6" i="22"/>
  <c r="K7" i="22"/>
  <c r="M7" i="22" s="1"/>
  <c r="O7" i="22"/>
  <c r="Q7" i="22"/>
  <c r="K8" i="22"/>
  <c r="P8" i="22" s="1"/>
  <c r="O8" i="22"/>
  <c r="Q8" i="22"/>
  <c r="K9" i="22"/>
  <c r="O9" i="22"/>
  <c r="P9" i="22"/>
  <c r="Q9" i="22"/>
  <c r="K10" i="22"/>
  <c r="P10" i="22" s="1"/>
  <c r="M10" i="22"/>
  <c r="O10" i="22"/>
  <c r="Q10" i="22"/>
  <c r="K11" i="22"/>
  <c r="M11" i="22" s="1"/>
  <c r="O11" i="22"/>
  <c r="Q11" i="22"/>
  <c r="K12" i="22"/>
  <c r="M12" i="22" s="1"/>
  <c r="O12" i="22"/>
  <c r="Q12" i="22"/>
  <c r="K13" i="22"/>
  <c r="P13" i="22" s="1"/>
  <c r="O13" i="22"/>
  <c r="Q13" i="22"/>
  <c r="K14" i="22"/>
  <c r="M14" i="22" s="1"/>
  <c r="O14" i="22"/>
  <c r="Q14" i="22"/>
  <c r="K2" i="26"/>
  <c r="M2" i="26"/>
  <c r="O2" i="26"/>
  <c r="P2" i="26"/>
  <c r="Q2" i="26"/>
  <c r="K3" i="26"/>
  <c r="M3" i="26"/>
  <c r="O3" i="26"/>
  <c r="P3" i="26" s="1"/>
  <c r="Q3" i="26"/>
  <c r="K4" i="26"/>
  <c r="M4" i="26"/>
  <c r="O4" i="26"/>
  <c r="Q4" i="26"/>
  <c r="K5" i="26"/>
  <c r="M5" i="26"/>
  <c r="O5" i="26"/>
  <c r="Q5" i="26"/>
  <c r="K6" i="26"/>
  <c r="M6" i="26"/>
  <c r="O6" i="26"/>
  <c r="P6" i="26"/>
  <c r="Q6" i="26"/>
  <c r="K7" i="26"/>
  <c r="O7" i="26"/>
  <c r="P7" i="26" s="1"/>
  <c r="Q7" i="26"/>
  <c r="K8" i="26"/>
  <c r="M8" i="26"/>
  <c r="O8" i="26"/>
  <c r="P8" i="26"/>
  <c r="Q8" i="26"/>
  <c r="K9" i="26"/>
  <c r="M9" i="26"/>
  <c r="O9" i="26"/>
  <c r="P9" i="26" s="1"/>
  <c r="Q9" i="26"/>
  <c r="K10" i="26"/>
  <c r="M10" i="26"/>
  <c r="O10" i="26"/>
  <c r="Q10" i="26"/>
  <c r="K11" i="26"/>
  <c r="M11" i="26"/>
  <c r="O11" i="26"/>
  <c r="Q11" i="26"/>
  <c r="K2" i="23"/>
  <c r="M2" i="23"/>
  <c r="M3" i="23"/>
  <c r="O2" i="23"/>
  <c r="P2" i="23"/>
  <c r="P3" i="23"/>
  <c r="N5" i="23"/>
  <c r="Q2" i="23"/>
  <c r="K2" i="24"/>
  <c r="M2" i="24" s="1"/>
  <c r="O2" i="24"/>
  <c r="Q2" i="24"/>
  <c r="P4" i="22"/>
  <c r="M13" i="22"/>
  <c r="M7" i="26"/>
  <c r="M12" i="26"/>
  <c r="N15" i="26"/>
  <c r="P10" i="26"/>
  <c r="P4" i="26"/>
  <c r="P12" i="22"/>
  <c r="P11" i="26"/>
  <c r="P5" i="26"/>
  <c r="P12" i="26" s="1"/>
  <c r="M9" i="22"/>
  <c r="M8" i="22" l="1"/>
  <c r="P14" i="22"/>
  <c r="P11" i="22"/>
  <c r="P7" i="22"/>
  <c r="P15" i="22" s="1"/>
  <c r="N17" i="22" s="1"/>
  <c r="M2" i="22"/>
  <c r="M15" i="22" s="1"/>
  <c r="P2" i="24"/>
  <c r="P3" i="24"/>
  <c r="M3" i="24"/>
  <c r="P4" i="24"/>
  <c r="M4" i="24"/>
  <c r="M9" i="24" l="1"/>
  <c r="P9" i="24"/>
</calcChain>
</file>

<file path=xl/sharedStrings.xml><?xml version="1.0" encoding="utf-8"?>
<sst xmlns="http://schemas.openxmlformats.org/spreadsheetml/2006/main" count="188" uniqueCount="60">
  <si>
    <t>Código</t>
  </si>
  <si>
    <t>Descripción</t>
  </si>
  <si>
    <t>Calidad</t>
  </si>
  <si>
    <t>Tamaño</t>
  </si>
  <si>
    <t>Unidad</t>
  </si>
  <si>
    <t>Maximo Anual</t>
  </si>
  <si>
    <t>Marca</t>
  </si>
  <si>
    <t>Referencia</t>
  </si>
  <si>
    <t>Cambia la presentacion</t>
  </si>
  <si>
    <t>Nueva presentacion</t>
  </si>
  <si>
    <t>Envases objeto del concurso</t>
  </si>
  <si>
    <t>Precio Lista</t>
  </si>
  <si>
    <t>Total lista</t>
  </si>
  <si>
    <t>% descuento</t>
  </si>
  <si>
    <t>Precio final</t>
  </si>
  <si>
    <t xml:space="preserve">Subtotal </t>
  </si>
  <si>
    <t>Descripción para pedidos (Nombre largo)</t>
  </si>
  <si>
    <t>Si</t>
  </si>
  <si>
    <t>No</t>
  </si>
  <si>
    <t>A rellenar por laboratorio</t>
  </si>
  <si>
    <t>Kit de extracción</t>
  </si>
  <si>
    <t>Test</t>
  </si>
  <si>
    <t>Consumible 1</t>
  </si>
  <si>
    <t>Consumible 2</t>
  </si>
  <si>
    <t>Consumible 3</t>
  </si>
  <si>
    <t>Consumible n</t>
  </si>
  <si>
    <t>Máximo licitación</t>
  </si>
  <si>
    <t>Incluir en el listado todos los materiales necesarios para la ejecución del ensayo con las cantidades proporcionales necesarias para la analítica de las muestras totales solicitadas</t>
  </si>
  <si>
    <t>Descuento medio</t>
  </si>
  <si>
    <t>9RC304</t>
  </si>
  <si>
    <t>Multiplex PCR Kit</t>
  </si>
  <si>
    <t>Reacciones</t>
  </si>
  <si>
    <t>9RC439</t>
  </si>
  <si>
    <t>Kit de detección de EETs</t>
  </si>
  <si>
    <t>.</t>
  </si>
  <si>
    <t>9GS001</t>
  </si>
  <si>
    <t>Botella de Helio a 200 bares</t>
  </si>
  <si>
    <t xml:space="preserve">litros </t>
  </si>
  <si>
    <t>9GS002</t>
  </si>
  <si>
    <t>Botella de Oxigeno a 200 bares</t>
  </si>
  <si>
    <t>9GS003</t>
  </si>
  <si>
    <t>Botella de Argon a 200 bares</t>
  </si>
  <si>
    <t>9GS004</t>
  </si>
  <si>
    <t xml:space="preserve">Argon liquido </t>
  </si>
  <si>
    <t>9GS005</t>
  </si>
  <si>
    <t>Nitrogeno  a  200 bares</t>
  </si>
  <si>
    <t>9GS006</t>
  </si>
  <si>
    <t>Nitrógeno líquido</t>
  </si>
  <si>
    <t>9GS007</t>
  </si>
  <si>
    <t>Aire Sintético  a  200 bares</t>
  </si>
  <si>
    <t>9GS008</t>
  </si>
  <si>
    <t>Botella de Hidrógeno a  200 bares</t>
  </si>
  <si>
    <t>9GS010</t>
  </si>
  <si>
    <t>Botella de nitrógeno a  200 bares</t>
  </si>
  <si>
    <t>9GS011</t>
  </si>
  <si>
    <t>Botella de argón a  200 bares</t>
  </si>
  <si>
    <t>Alquiler de envase para argón líquido</t>
  </si>
  <si>
    <t>Alquiler de botella de 50 litros</t>
  </si>
  <si>
    <t>Alquiler de botella de 10 litros</t>
  </si>
  <si>
    <t>Total 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</si>
</sst>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0.000%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444444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0" fontId="1" fillId="0" borderId="0"/>
    <xf numFmtId="9" fontId="2" fillId="0" borderId="0" applyFont="0" applyFill="0" applyBorder="0" applyAlignment="0" applyProtection="0"/>
  </cellStyleXfs>
  <cellXfs count="11">
    <xf numFmtId="0" fontId="0" fillId="0" borderId="0" xfId="0"/>
    <xf numFmtId="2" fontId="0" fillId="0" borderId="0" xfId="0" applyNumberFormat="1"/>
    <xf numFmtId="2" fontId="0" fillId="0" borderId="0" xfId="0" applyNumberFormat="1" applyAlignment="1">
      <alignment horizontal="center"/>
    </xf>
    <xf numFmtId="9" fontId="2" fillId="0" borderId="0" xfId="3" applyFont="1"/>
    <xf numFmtId="0" fontId="0" fillId="0" borderId="0" xfId="0" applyAlignment="1">
      <alignment horizontal="right"/>
    </xf>
    <xf numFmtId="0" fontId="3" fillId="0" borderId="0" xfId="0" applyFont="1"/>
    <xf numFmtId="44" fontId="2" fillId="0" borderId="0" xfId="1" applyFont="1"/>
    <xf numFmtId="0" fontId="4" fillId="0" borderId="0" xfId="0" applyFont="1"/>
    <xf numFmtId="0" fontId="5" fillId="0" borderId="0" xfId="0" applyFont="1"/>
    <xf numFmtId="164" fontId="0" fillId="0" borderId="0" xfId="0" applyNumberFormat="1"/>
    <xf numFmtId="0" fontId="6" fillId="0" borderId="0" xfId="0" applyFont="1"/>
  </cellXfs>
  <cellStyles count="4">
    <cellStyle name="Moneda" xfId="1" builtinId="4"/>
    <cellStyle name="Normal" xfId="0" builtinId="0"/>
    <cellStyle name="Normal 2" xfId="2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S12"/>
  <sheetViews>
    <sheetView workbookViewId="0">
      <selection activeCell="N13" sqref="N13"/>
    </sheetView>
  </sheetViews>
  <sheetFormatPr baseColWidth="10" defaultColWidth="9.140625" defaultRowHeight="15" x14ac:dyDescent="0.25"/>
  <cols>
    <col min="1" max="1" width="11.42578125" customWidth="1"/>
    <col min="2" max="2" width="43.7109375" customWidth="1"/>
    <col min="3" max="5" width="11.42578125" customWidth="1"/>
    <col min="6" max="6" width="13" customWidth="1"/>
    <col min="7" max="7" width="22.5703125" customWidth="1"/>
    <col min="8" max="10" width="11.42578125" customWidth="1"/>
    <col min="11" max="11" width="26.140625" bestFit="1" customWidth="1"/>
    <col min="12" max="15" width="11.42578125" customWidth="1"/>
    <col min="16" max="16" width="11.7109375" bestFit="1" customWidth="1"/>
    <col min="17" max="17" width="34.85546875" bestFit="1" customWidth="1"/>
    <col min="18" max="256" width="11.42578125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s="5" t="s">
        <v>17</v>
      </c>
      <c r="S1" s="5" t="s">
        <v>18</v>
      </c>
    </row>
    <row r="2" spans="1:19" x14ac:dyDescent="0.25">
      <c r="A2" s="7" t="s">
        <v>19</v>
      </c>
      <c r="B2" t="s">
        <v>20</v>
      </c>
      <c r="D2">
        <v>960</v>
      </c>
      <c r="E2" t="s">
        <v>21</v>
      </c>
      <c r="F2">
        <v>19</v>
      </c>
      <c r="I2" s="2" t="s">
        <v>18</v>
      </c>
      <c r="J2" s="1"/>
      <c r="K2" s="1">
        <f>+IF(I2="Si",+F2*D2/J2,+IF(I2="No",F2,"Declarar presentacion"))</f>
        <v>19</v>
      </c>
      <c r="M2">
        <f>+K2*L2</f>
        <v>0</v>
      </c>
      <c r="O2">
        <f>+L2*(1-N2)</f>
        <v>0</v>
      </c>
      <c r="P2">
        <f>+K2*O2</f>
        <v>0</v>
      </c>
      <c r="Q2" t="str">
        <f>+B2&amp;" - "&amp;C2&amp;" Tamaño: "&amp;D2&amp;" "&amp;E2&amp;" Marca: "&amp;G2&amp;" - Referencia: "&amp;H2</f>
        <v xml:space="preserve">Kit de extracción -  Tamaño: 960 Test Marca:  - Referencia: </v>
      </c>
    </row>
    <row r="3" spans="1:19" x14ac:dyDescent="0.25">
      <c r="A3" s="7" t="s">
        <v>19</v>
      </c>
      <c r="B3" t="s">
        <v>22</v>
      </c>
      <c r="I3" s="2" t="s">
        <v>18</v>
      </c>
      <c r="K3" s="1">
        <f t="shared" ref="K3:K4" si="0">+IF(I3="Si",+F3*D3/J3,+IF(I3="No",F3,"Declarar presentacion"))</f>
        <v>0</v>
      </c>
      <c r="M3">
        <f t="shared" ref="M3:M4" si="1">+K3*L3</f>
        <v>0</v>
      </c>
      <c r="O3">
        <f t="shared" ref="O3:O4" si="2">+L3*(1-N3)</f>
        <v>0</v>
      </c>
      <c r="P3">
        <f t="shared" ref="P3:P4" si="3">+K3*O3</f>
        <v>0</v>
      </c>
      <c r="Q3" t="str">
        <f>+B4&amp;" - "&amp;C3&amp;" Tamaño: "&amp;D3&amp;" "&amp;E3&amp;" Marca: "&amp;G3&amp;" - Referencia: "&amp;H3</f>
        <v xml:space="preserve">Consumible 2 -  Tamaño:   Marca:  - Referencia: </v>
      </c>
    </row>
    <row r="4" spans="1:19" x14ac:dyDescent="0.25">
      <c r="A4" s="7" t="s">
        <v>19</v>
      </c>
      <c r="B4" t="s">
        <v>23</v>
      </c>
      <c r="I4" s="2" t="s">
        <v>18</v>
      </c>
      <c r="K4" s="1">
        <f t="shared" si="0"/>
        <v>0</v>
      </c>
      <c r="M4">
        <f t="shared" si="1"/>
        <v>0</v>
      </c>
      <c r="O4">
        <f t="shared" si="2"/>
        <v>0</v>
      </c>
      <c r="P4">
        <f t="shared" si="3"/>
        <v>0</v>
      </c>
      <c r="Q4" t="str">
        <f>+B5&amp;" - "&amp;C4&amp;" Tamaño: "&amp;D4&amp;" "&amp;E4&amp;" Marca: "&amp;G4&amp;" - Referencia: "&amp;H4</f>
        <v xml:space="preserve">Consumible 3 -  Tamaño:   Marca:  - Referencia: </v>
      </c>
    </row>
    <row r="5" spans="1:19" x14ac:dyDescent="0.25">
      <c r="A5" s="7" t="s">
        <v>19</v>
      </c>
      <c r="B5" t="s">
        <v>24</v>
      </c>
      <c r="I5" s="2" t="s">
        <v>18</v>
      </c>
      <c r="K5" s="1">
        <f t="shared" ref="K5:K8" si="4">+IF(I5="Si",+F5*D5/J5,+IF(I5="No",F5,"Declarar presentacion"))</f>
        <v>0</v>
      </c>
      <c r="M5">
        <f t="shared" ref="M5:M8" si="5">+K5*L5</f>
        <v>0</v>
      </c>
      <c r="O5">
        <f t="shared" ref="O5:O8" si="6">+L5*(1-N5)</f>
        <v>0</v>
      </c>
      <c r="P5">
        <f t="shared" ref="P5:P8" si="7">+K5*O5</f>
        <v>0</v>
      </c>
      <c r="Q5" t="str">
        <f t="shared" ref="Q5:Q8" si="8">+B6&amp;" - "&amp;C5&amp;" Tamaño: "&amp;D5&amp;" "&amp;E5&amp;" Marca: "&amp;G5&amp;" - Referencia: "&amp;H5</f>
        <v xml:space="preserve"> -  Tamaño:   Marca:  - Referencia: </v>
      </c>
    </row>
    <row r="6" spans="1:19" x14ac:dyDescent="0.25">
      <c r="I6" s="2" t="s">
        <v>18</v>
      </c>
      <c r="K6" s="1">
        <f t="shared" si="4"/>
        <v>0</v>
      </c>
      <c r="M6">
        <f t="shared" si="5"/>
        <v>0</v>
      </c>
      <c r="O6">
        <f t="shared" si="6"/>
        <v>0</v>
      </c>
      <c r="P6">
        <f t="shared" si="7"/>
        <v>0</v>
      </c>
      <c r="Q6" t="str">
        <f t="shared" si="8"/>
        <v xml:space="preserve"> -  Tamaño:   Marca:  - Referencia: </v>
      </c>
    </row>
    <row r="7" spans="1:19" x14ac:dyDescent="0.25">
      <c r="I7" s="2" t="s">
        <v>18</v>
      </c>
      <c r="K7" s="1">
        <f t="shared" si="4"/>
        <v>0</v>
      </c>
      <c r="M7">
        <f t="shared" si="5"/>
        <v>0</v>
      </c>
      <c r="O7">
        <f t="shared" si="6"/>
        <v>0</v>
      </c>
      <c r="P7">
        <f t="shared" si="7"/>
        <v>0</v>
      </c>
      <c r="Q7" t="str">
        <f t="shared" si="8"/>
        <v xml:space="preserve">Consumible n -  Tamaño:   Marca:  - Referencia: </v>
      </c>
    </row>
    <row r="8" spans="1:19" x14ac:dyDescent="0.25">
      <c r="A8" s="7" t="s">
        <v>19</v>
      </c>
      <c r="B8" t="s">
        <v>25</v>
      </c>
      <c r="I8" s="2" t="s">
        <v>18</v>
      </c>
      <c r="K8" s="1">
        <f t="shared" si="4"/>
        <v>0</v>
      </c>
      <c r="M8">
        <f t="shared" si="5"/>
        <v>0</v>
      </c>
      <c r="O8">
        <f t="shared" si="6"/>
        <v>0</v>
      </c>
      <c r="P8">
        <f t="shared" si="7"/>
        <v>0</v>
      </c>
      <c r="Q8" t="str">
        <f t="shared" si="8"/>
        <v xml:space="preserve"> -  Tamaño:   Marca:  - Referencia: </v>
      </c>
    </row>
    <row r="9" spans="1:19" x14ac:dyDescent="0.25">
      <c r="M9">
        <f>+SUM(M2:M8)</f>
        <v>0</v>
      </c>
      <c r="P9">
        <f>+SUM(P2:P8)</f>
        <v>0</v>
      </c>
    </row>
    <row r="10" spans="1:19" x14ac:dyDescent="0.25">
      <c r="A10" t="s">
        <v>27</v>
      </c>
    </row>
    <row r="11" spans="1:19" x14ac:dyDescent="0.25">
      <c r="O11" s="4" t="s">
        <v>26</v>
      </c>
      <c r="P11" s="6">
        <v>40000</v>
      </c>
    </row>
    <row r="12" spans="1:19" x14ac:dyDescent="0.25">
      <c r="M12" s="4" t="s">
        <v>28</v>
      </c>
      <c r="N12" s="3" t="e">
        <f>1-(P9/M9)</f>
        <v>#DIV/0!</v>
      </c>
    </row>
  </sheetData>
  <dataValidations count="1">
    <dataValidation type="list" allowBlank="1" showInputMessage="1" showErrorMessage="1" sqref="I2:I8">
      <formula1>$R$1:$S$1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S5"/>
  <sheetViews>
    <sheetView workbookViewId="0">
      <selection activeCell="H11" sqref="H11"/>
    </sheetView>
  </sheetViews>
  <sheetFormatPr baseColWidth="10" defaultColWidth="9.140625" defaultRowHeight="15" x14ac:dyDescent="0.25"/>
  <cols>
    <col min="1" max="1" width="7.28515625" bestFit="1" customWidth="1"/>
    <col min="2" max="2" width="31.140625" customWidth="1"/>
    <col min="3" max="5" width="11.42578125" customWidth="1"/>
    <col min="6" max="6" width="13.7109375" customWidth="1"/>
    <col min="7" max="10" width="11.42578125" customWidth="1"/>
    <col min="11" max="11" width="26.140625" bestFit="1" customWidth="1"/>
    <col min="12" max="15" width="11.42578125" customWidth="1"/>
    <col min="16" max="16" width="11.7109375" bestFit="1" customWidth="1"/>
    <col min="17" max="17" width="34.5703125" bestFit="1" customWidth="1"/>
    <col min="18" max="256" width="11.42578125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s="5" t="s">
        <v>17</v>
      </c>
      <c r="S1" s="5" t="s">
        <v>18</v>
      </c>
    </row>
    <row r="2" spans="1:19" x14ac:dyDescent="0.25">
      <c r="A2" t="s">
        <v>29</v>
      </c>
      <c r="B2" t="s">
        <v>30</v>
      </c>
      <c r="D2">
        <v>1000</v>
      </c>
      <c r="E2" t="s">
        <v>31</v>
      </c>
      <c r="F2">
        <v>20</v>
      </c>
      <c r="I2" s="2" t="s">
        <v>18</v>
      </c>
      <c r="J2" s="1"/>
      <c r="K2" s="1">
        <f>+IF(I2="Si",+F2*D2/J2,+IF(I2="No",F2,"Declarar presentacion"))</f>
        <v>20</v>
      </c>
      <c r="M2">
        <f>+K2*L2</f>
        <v>0</v>
      </c>
      <c r="O2">
        <f>+L2*(1-N2)</f>
        <v>0</v>
      </c>
      <c r="P2">
        <f>+K2*O2</f>
        <v>0</v>
      </c>
      <c r="Q2" t="str">
        <f>+B2&amp;" - "&amp;C2&amp;" Tamaño: "&amp;D2&amp;" "&amp;E2&amp;" Marca: "&amp;G2&amp;" - Referencia: "&amp;H2</f>
        <v xml:space="preserve">Multiplex PCR Kit -  Tamaño: 1000 Reacciones Marca:  - Referencia: </v>
      </c>
    </row>
    <row r="3" spans="1:19" x14ac:dyDescent="0.25">
      <c r="A3" s="10"/>
      <c r="I3" s="2"/>
      <c r="M3">
        <f>+M2</f>
        <v>0</v>
      </c>
      <c r="P3">
        <f>+P2</f>
        <v>0</v>
      </c>
    </row>
    <row r="4" spans="1:19" x14ac:dyDescent="0.25">
      <c r="O4" s="4" t="s">
        <v>26</v>
      </c>
      <c r="P4" s="6">
        <v>20000</v>
      </c>
    </row>
    <row r="5" spans="1:19" x14ac:dyDescent="0.25">
      <c r="M5" s="4" t="s">
        <v>28</v>
      </c>
      <c r="N5" s="3" t="e">
        <f>1-(P3/M3)</f>
        <v>#DIV/0!</v>
      </c>
    </row>
  </sheetData>
  <dataValidations count="1">
    <dataValidation type="list" allowBlank="1" showInputMessage="1" showErrorMessage="1" sqref="I2:I3">
      <formula1>$R$1:$S$1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S15"/>
  <sheetViews>
    <sheetView workbookViewId="0">
      <selection activeCell="E22" sqref="E22"/>
    </sheetView>
  </sheetViews>
  <sheetFormatPr baseColWidth="10" defaultColWidth="9.140625" defaultRowHeight="15" x14ac:dyDescent="0.25"/>
  <cols>
    <col min="1" max="1" width="16.7109375" bestFit="1" customWidth="1"/>
    <col min="2" max="2" width="20.7109375" bestFit="1" customWidth="1"/>
    <col min="3" max="10" width="11.42578125" customWidth="1"/>
    <col min="11" max="11" width="26.140625" bestFit="1" customWidth="1"/>
    <col min="12" max="15" width="11.42578125" customWidth="1"/>
    <col min="16" max="16" width="11.7109375" bestFit="1" customWidth="1"/>
    <col min="17" max="17" width="70.28515625" customWidth="1"/>
    <col min="18" max="256" width="11.42578125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s="5" t="s">
        <v>17</v>
      </c>
      <c r="S1" s="5" t="s">
        <v>18</v>
      </c>
    </row>
    <row r="2" spans="1:19" ht="15.75" x14ac:dyDescent="0.25">
      <c r="A2" s="8" t="s">
        <v>32</v>
      </c>
      <c r="B2" t="s">
        <v>33</v>
      </c>
      <c r="D2">
        <v>192</v>
      </c>
      <c r="E2" t="s">
        <v>21</v>
      </c>
      <c r="F2">
        <v>24</v>
      </c>
      <c r="I2" s="2" t="s">
        <v>18</v>
      </c>
      <c r="J2" s="1"/>
      <c r="K2" s="1">
        <f>+IF(I2="Si",+F2*D2/J2,+IF(I2="No",F2,"Declarar presentacion"))</f>
        <v>24</v>
      </c>
      <c r="M2">
        <f>+K2*L2</f>
        <v>0</v>
      </c>
      <c r="O2">
        <f>+L2*(1-N2)</f>
        <v>0</v>
      </c>
      <c r="P2">
        <f>+K2*O2</f>
        <v>0</v>
      </c>
      <c r="Q2" t="str">
        <f>+B2&amp;" - "&amp;C2&amp;" Tamaño: "&amp;D2&amp;" "&amp;E2&amp;" Marca: "&amp;G2&amp;" - Referencia: "&amp;H2</f>
        <v xml:space="preserve">Kit de detección de EETs -  Tamaño: 192 Test Marca:  - Referencia: </v>
      </c>
    </row>
    <row r="3" spans="1:19" x14ac:dyDescent="0.25">
      <c r="A3" s="7" t="s">
        <v>19</v>
      </c>
      <c r="B3" t="s">
        <v>22</v>
      </c>
      <c r="I3" s="2" t="s">
        <v>18</v>
      </c>
      <c r="K3" s="1">
        <f t="shared" ref="K3:K11" si="0">+IF(I3="Si",+F3*D3/J3,+IF(I3="No",F3,"Declarar presentacion"))</f>
        <v>0</v>
      </c>
      <c r="M3">
        <f t="shared" ref="M3:M11" si="1">+K3*L3</f>
        <v>0</v>
      </c>
      <c r="O3">
        <f t="shared" ref="O3:O11" si="2">+L3*(1-N3)</f>
        <v>0</v>
      </c>
      <c r="P3">
        <f t="shared" ref="P3:P11" si="3">+K3*O3</f>
        <v>0</v>
      </c>
      <c r="Q3" t="str">
        <f t="shared" ref="Q3:Q11" si="4">+B3&amp;" - "&amp;C3&amp;" Tamaño: "&amp;D3&amp;" "&amp;E3&amp;" Marca: "&amp;G3&amp;" - Referencia: "&amp;H3</f>
        <v xml:space="preserve">Consumible 1 -  Tamaño:   Marca:  - Referencia: </v>
      </c>
    </row>
    <row r="4" spans="1:19" x14ac:dyDescent="0.25">
      <c r="A4" s="7" t="s">
        <v>19</v>
      </c>
      <c r="B4" t="s">
        <v>23</v>
      </c>
      <c r="I4" s="2" t="s">
        <v>18</v>
      </c>
      <c r="K4" s="1">
        <f t="shared" si="0"/>
        <v>0</v>
      </c>
      <c r="M4">
        <f t="shared" si="1"/>
        <v>0</v>
      </c>
      <c r="O4">
        <f t="shared" si="2"/>
        <v>0</v>
      </c>
      <c r="P4">
        <f t="shared" si="3"/>
        <v>0</v>
      </c>
      <c r="Q4" t="str">
        <f t="shared" si="4"/>
        <v xml:space="preserve">Consumible 2 -  Tamaño:   Marca:  - Referencia: </v>
      </c>
    </row>
    <row r="5" spans="1:19" x14ac:dyDescent="0.25">
      <c r="A5" s="7" t="s">
        <v>19</v>
      </c>
      <c r="B5" t="s">
        <v>34</v>
      </c>
      <c r="I5" s="2" t="s">
        <v>18</v>
      </c>
      <c r="K5" s="1">
        <f>+IF(I5="Si",+F5*D5/J5,+IF(I5="No",F5,"Declarar presentacion"))</f>
        <v>0</v>
      </c>
      <c r="M5">
        <f>+K5*L5</f>
        <v>0</v>
      </c>
      <c r="O5">
        <f>+L5*(1-N5)</f>
        <v>0</v>
      </c>
      <c r="P5">
        <f>+K5*O5</f>
        <v>0</v>
      </c>
      <c r="Q5" t="str">
        <f t="shared" si="4"/>
        <v xml:space="preserve">. -  Tamaño:   Marca:  - Referencia: </v>
      </c>
    </row>
    <row r="6" spans="1:19" x14ac:dyDescent="0.25">
      <c r="A6" s="7" t="s">
        <v>19</v>
      </c>
      <c r="B6" t="s">
        <v>34</v>
      </c>
      <c r="I6" s="2" t="s">
        <v>18</v>
      </c>
      <c r="K6" s="1">
        <f>+IF(I6="Si",+F6*D6/J6,+IF(I6="No",F6,"Declarar presentacion"))</f>
        <v>0</v>
      </c>
      <c r="M6">
        <f>+K6*L6</f>
        <v>0</v>
      </c>
      <c r="O6">
        <f>+L6*(1-N6)</f>
        <v>0</v>
      </c>
      <c r="P6">
        <f>+K6*O6</f>
        <v>0</v>
      </c>
      <c r="Q6" t="str">
        <f t="shared" si="4"/>
        <v xml:space="preserve">. -  Tamaño:   Marca:  - Referencia: </v>
      </c>
    </row>
    <row r="7" spans="1:19" x14ac:dyDescent="0.25">
      <c r="A7" s="7" t="s">
        <v>19</v>
      </c>
      <c r="B7" t="s">
        <v>34</v>
      </c>
      <c r="I7" s="2" t="s">
        <v>18</v>
      </c>
      <c r="K7" s="1">
        <f>+IF(I7="Si",+F7*D7/J7,+IF(I7="No",F7,"Declarar presentacion"))</f>
        <v>0</v>
      </c>
      <c r="M7">
        <f>+K7*L7</f>
        <v>0</v>
      </c>
      <c r="O7">
        <f>+L7*(1-N7)</f>
        <v>0</v>
      </c>
      <c r="P7">
        <f>+K7*O7</f>
        <v>0</v>
      </c>
      <c r="Q7" t="str">
        <f t="shared" si="4"/>
        <v xml:space="preserve">. -  Tamaño:   Marca:  - Referencia: </v>
      </c>
    </row>
    <row r="8" spans="1:19" x14ac:dyDescent="0.25">
      <c r="A8" s="7" t="s">
        <v>19</v>
      </c>
      <c r="B8" t="s">
        <v>34</v>
      </c>
      <c r="I8" s="2" t="s">
        <v>18</v>
      </c>
      <c r="K8" s="1">
        <f>+IF(I8="Si",+F8*D8/J8,+IF(I8="No",F8,"Declarar presentacion"))</f>
        <v>0</v>
      </c>
      <c r="M8">
        <f>+K8*L8</f>
        <v>0</v>
      </c>
      <c r="O8">
        <f>+L8*(1-N8)</f>
        <v>0</v>
      </c>
      <c r="P8">
        <f>+K8*O8</f>
        <v>0</v>
      </c>
      <c r="Q8" t="str">
        <f t="shared" si="4"/>
        <v xml:space="preserve">. -  Tamaño:   Marca:  - Referencia: </v>
      </c>
    </row>
    <row r="9" spans="1:19" x14ac:dyDescent="0.25">
      <c r="A9" s="7" t="s">
        <v>19</v>
      </c>
      <c r="B9" t="s">
        <v>34</v>
      </c>
      <c r="I9" s="2" t="s">
        <v>18</v>
      </c>
      <c r="K9" s="1">
        <f>+IF(I9="Si",+F9*D9/J9,+IF(I9="No",F9,"Declarar presentacion"))</f>
        <v>0</v>
      </c>
      <c r="M9">
        <f>+K9*L9</f>
        <v>0</v>
      </c>
      <c r="O9">
        <f>+L9*(1-N9)</f>
        <v>0</v>
      </c>
      <c r="P9">
        <f>+K9*O9</f>
        <v>0</v>
      </c>
      <c r="Q9" t="str">
        <f t="shared" si="4"/>
        <v xml:space="preserve">. -  Tamaño:   Marca:  - Referencia: </v>
      </c>
    </row>
    <row r="10" spans="1:19" x14ac:dyDescent="0.25">
      <c r="A10" s="7" t="s">
        <v>19</v>
      </c>
      <c r="B10" t="s">
        <v>34</v>
      </c>
      <c r="I10" s="2" t="s">
        <v>18</v>
      </c>
      <c r="K10" s="1">
        <f t="shared" si="0"/>
        <v>0</v>
      </c>
      <c r="M10">
        <f t="shared" si="1"/>
        <v>0</v>
      </c>
      <c r="O10">
        <f t="shared" si="2"/>
        <v>0</v>
      </c>
      <c r="P10">
        <f t="shared" si="3"/>
        <v>0</v>
      </c>
      <c r="Q10" t="str">
        <f t="shared" si="4"/>
        <v xml:space="preserve">. -  Tamaño:   Marca:  - Referencia: </v>
      </c>
    </row>
    <row r="11" spans="1:19" x14ac:dyDescent="0.25">
      <c r="A11" s="7" t="s">
        <v>19</v>
      </c>
      <c r="B11" t="s">
        <v>25</v>
      </c>
      <c r="I11" s="2" t="s">
        <v>18</v>
      </c>
      <c r="K11" s="1">
        <f t="shared" si="0"/>
        <v>0</v>
      </c>
      <c r="M11">
        <f t="shared" si="1"/>
        <v>0</v>
      </c>
      <c r="O11">
        <f t="shared" si="2"/>
        <v>0</v>
      </c>
      <c r="P11">
        <f t="shared" si="3"/>
        <v>0</v>
      </c>
      <c r="Q11" t="str">
        <f t="shared" si="4"/>
        <v xml:space="preserve">Consumible n -  Tamaño:   Marca:  - Referencia: </v>
      </c>
    </row>
    <row r="12" spans="1:19" x14ac:dyDescent="0.25">
      <c r="M12">
        <f>+SUM(M2:M11)</f>
        <v>0</v>
      </c>
      <c r="P12">
        <f>+SUM(P2:P11)</f>
        <v>0</v>
      </c>
    </row>
    <row r="14" spans="1:19" x14ac:dyDescent="0.25">
      <c r="O14" s="4" t="s">
        <v>26</v>
      </c>
      <c r="P14" s="6">
        <v>15000</v>
      </c>
    </row>
    <row r="15" spans="1:19" x14ac:dyDescent="0.25">
      <c r="A15" t="s">
        <v>27</v>
      </c>
      <c r="M15" s="4" t="s">
        <v>28</v>
      </c>
      <c r="N15" s="3" t="e">
        <f>1-(Q11/M12)</f>
        <v>#VALUE!</v>
      </c>
    </row>
  </sheetData>
  <dataValidations count="1">
    <dataValidation type="list" allowBlank="1" showInputMessage="1" showErrorMessage="1" sqref="I2:I11">
      <formula1>$R$1:$S$1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S18"/>
  <sheetViews>
    <sheetView tabSelected="1" workbookViewId="0">
      <selection activeCell="I27" sqref="I27"/>
    </sheetView>
  </sheetViews>
  <sheetFormatPr baseColWidth="10" defaultColWidth="9.140625" defaultRowHeight="15" x14ac:dyDescent="0.25"/>
  <cols>
    <col min="1" max="1" width="10.140625" bestFit="1" customWidth="1"/>
    <col min="2" max="2" width="38.7109375" bestFit="1" customWidth="1"/>
    <col min="3" max="3" width="7.85546875" bestFit="1" customWidth="1"/>
    <col min="4" max="4" width="7.7109375" bestFit="1" customWidth="1"/>
    <col min="5" max="5" width="6.7109375" bestFit="1" customWidth="1"/>
    <col min="6" max="12" width="11.42578125" customWidth="1"/>
    <col min="13" max="13" width="10.28515625" customWidth="1"/>
    <col min="14" max="14" width="11.42578125" customWidth="1"/>
    <col min="15" max="15" width="11" customWidth="1"/>
    <col min="16" max="16" width="13.5703125" customWidth="1"/>
    <col min="17" max="17" width="34.5703125" bestFit="1" customWidth="1"/>
    <col min="18" max="256" width="11.42578125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s="5" t="s">
        <v>17</v>
      </c>
      <c r="S1" s="5" t="s">
        <v>18</v>
      </c>
    </row>
    <row r="2" spans="1:19" x14ac:dyDescent="0.25">
      <c r="A2" t="s">
        <v>35</v>
      </c>
      <c r="B2" t="s">
        <v>36</v>
      </c>
      <c r="C2" s="9">
        <v>0.99999000000000005</v>
      </c>
      <c r="D2">
        <v>50</v>
      </c>
      <c r="E2" t="s">
        <v>37</v>
      </c>
      <c r="F2">
        <v>18</v>
      </c>
      <c r="G2" s="1"/>
      <c r="H2" s="1"/>
      <c r="I2" s="2" t="s">
        <v>18</v>
      </c>
      <c r="J2" s="1"/>
      <c r="K2" s="1">
        <f>+IF(I2="Si",+F2*D2/J2,+IF(I2="No",F2,"Declarar presentacion"))</f>
        <v>18</v>
      </c>
      <c r="M2">
        <f>+K2*L2</f>
        <v>0</v>
      </c>
      <c r="O2">
        <f>+L2*(1-N2)</f>
        <v>0</v>
      </c>
      <c r="P2">
        <f>+K2*O2</f>
        <v>0</v>
      </c>
      <c r="Q2" t="str">
        <f>+B2&amp;" - "&amp;C2&amp;" Tamaño: "&amp;D2&amp;" "&amp;E2&amp;" Marca: "&amp;G2&amp;" - Referencia: "&amp;H2</f>
        <v xml:space="preserve">Botella de Helio a 200 bares - 0,99999 Tamaño: 50 litros  Marca:  - Referencia: </v>
      </c>
    </row>
    <row r="3" spans="1:19" x14ac:dyDescent="0.25">
      <c r="A3" t="s">
        <v>38</v>
      </c>
      <c r="B3" t="s">
        <v>39</v>
      </c>
      <c r="C3" s="9">
        <v>0.99990000000000001</v>
      </c>
      <c r="D3">
        <v>50</v>
      </c>
      <c r="E3" t="s">
        <v>37</v>
      </c>
      <c r="F3">
        <v>18</v>
      </c>
      <c r="I3" s="2" t="s">
        <v>18</v>
      </c>
      <c r="J3" s="1"/>
      <c r="K3" s="1">
        <f>+IF(I3="Si",+F3*D3/J3,+IF(I3="No",F3,"Declarar presentacion"))</f>
        <v>18</v>
      </c>
      <c r="M3">
        <f>+K3*L3</f>
        <v>0</v>
      </c>
      <c r="O3">
        <f>+L3*(1-N3)</f>
        <v>0</v>
      </c>
      <c r="P3">
        <f>+K3*O3</f>
        <v>0</v>
      </c>
      <c r="Q3" t="str">
        <f>+B3&amp;" - "&amp;C3&amp;" Tamaño: "&amp;D3&amp;" "&amp;E3&amp;" Marca: "&amp;G3&amp;" - Referencia: "&amp;H3</f>
        <v xml:space="preserve">Botella de Oxigeno a 200 bares - 0,9999 Tamaño: 50 litros  Marca:  - Referencia: </v>
      </c>
    </row>
    <row r="4" spans="1:19" x14ac:dyDescent="0.25">
      <c r="A4" t="s">
        <v>40</v>
      </c>
      <c r="B4" t="s">
        <v>41</v>
      </c>
      <c r="C4" s="9">
        <v>0.99999000000000005</v>
      </c>
      <c r="D4">
        <v>50</v>
      </c>
      <c r="E4" t="s">
        <v>37</v>
      </c>
      <c r="F4">
        <v>8</v>
      </c>
      <c r="I4" s="2" t="s">
        <v>18</v>
      </c>
      <c r="J4" s="1"/>
      <c r="K4" s="1">
        <f t="shared" ref="K4:K14" si="0">+IF(I4="Si",+F4*D4/J4,+IF(I4="No",F4,"Declarar presentacion"))</f>
        <v>8</v>
      </c>
      <c r="M4">
        <f t="shared" ref="M4:M14" si="1">+K4*L4</f>
        <v>0</v>
      </c>
      <c r="O4">
        <f t="shared" ref="O4:O14" si="2">+L4*(1-N4)</f>
        <v>0</v>
      </c>
      <c r="P4">
        <f t="shared" ref="P4:P14" si="3">+K4*O4</f>
        <v>0</v>
      </c>
      <c r="Q4" t="str">
        <f t="shared" ref="Q4:Q11" si="4">+B4&amp;" - "&amp;C4&amp;" Tamaño: "&amp;D4&amp;" "&amp;E4&amp;" Marca: "&amp;G4&amp;" - Referencia: "&amp;H4</f>
        <v xml:space="preserve">Botella de Argon a 200 bares - 0,99999 Tamaño: 50 litros  Marca:  - Referencia: </v>
      </c>
    </row>
    <row r="5" spans="1:19" x14ac:dyDescent="0.25">
      <c r="A5" t="s">
        <v>42</v>
      </c>
      <c r="B5" t="s">
        <v>43</v>
      </c>
      <c r="C5" s="9">
        <v>0.99999000000000005</v>
      </c>
      <c r="D5">
        <v>130</v>
      </c>
      <c r="E5" t="s">
        <v>37</v>
      </c>
      <c r="F5">
        <v>10</v>
      </c>
      <c r="I5" s="2" t="s">
        <v>18</v>
      </c>
      <c r="J5" s="1"/>
      <c r="K5" s="1">
        <f t="shared" si="0"/>
        <v>10</v>
      </c>
      <c r="M5">
        <f t="shared" si="1"/>
        <v>0</v>
      </c>
      <c r="O5">
        <f t="shared" si="2"/>
        <v>0</v>
      </c>
      <c r="P5">
        <f t="shared" si="3"/>
        <v>0</v>
      </c>
      <c r="Q5" t="str">
        <f t="shared" si="4"/>
        <v xml:space="preserve">Argon liquido  - 0,99999 Tamaño: 130 litros  Marca:  - Referencia: </v>
      </c>
    </row>
    <row r="6" spans="1:19" x14ac:dyDescent="0.25">
      <c r="A6" t="s">
        <v>44</v>
      </c>
      <c r="B6" t="s">
        <v>45</v>
      </c>
      <c r="C6" s="9">
        <v>0.99999000000000005</v>
      </c>
      <c r="D6">
        <v>50</v>
      </c>
      <c r="E6" t="s">
        <v>37</v>
      </c>
      <c r="F6">
        <v>60</v>
      </c>
      <c r="I6" s="2" t="s">
        <v>18</v>
      </c>
      <c r="J6" s="1"/>
      <c r="K6" s="1">
        <f t="shared" si="0"/>
        <v>60</v>
      </c>
      <c r="M6">
        <f t="shared" si="1"/>
        <v>0</v>
      </c>
      <c r="O6">
        <f t="shared" si="2"/>
        <v>0</v>
      </c>
      <c r="P6">
        <f t="shared" si="3"/>
        <v>0</v>
      </c>
      <c r="Q6" t="str">
        <f t="shared" si="4"/>
        <v xml:space="preserve">Nitrogeno  a  200 bares - 0,99999 Tamaño: 50 litros  Marca:  - Referencia: </v>
      </c>
    </row>
    <row r="7" spans="1:19" x14ac:dyDescent="0.25">
      <c r="A7" t="s">
        <v>46</v>
      </c>
      <c r="B7" t="s">
        <v>47</v>
      </c>
      <c r="D7">
        <v>10</v>
      </c>
      <c r="E7" t="s">
        <v>37</v>
      </c>
      <c r="F7">
        <v>20</v>
      </c>
      <c r="I7" s="2" t="s">
        <v>18</v>
      </c>
      <c r="J7" s="1"/>
      <c r="K7" s="1">
        <f t="shared" si="0"/>
        <v>20</v>
      </c>
      <c r="M7">
        <f t="shared" si="1"/>
        <v>0</v>
      </c>
      <c r="O7">
        <f t="shared" si="2"/>
        <v>0</v>
      </c>
      <c r="P7">
        <f t="shared" si="3"/>
        <v>0</v>
      </c>
      <c r="Q7" t="str">
        <f t="shared" si="4"/>
        <v xml:space="preserve">Nitrógeno líquido -  Tamaño: 10 litros  Marca:  - Referencia: </v>
      </c>
    </row>
    <row r="8" spans="1:19" x14ac:dyDescent="0.25">
      <c r="A8" t="s">
        <v>48</v>
      </c>
      <c r="B8" t="s">
        <v>49</v>
      </c>
      <c r="D8">
        <v>50</v>
      </c>
      <c r="E8" t="s">
        <v>37</v>
      </c>
      <c r="F8">
        <v>1</v>
      </c>
      <c r="I8" s="2" t="s">
        <v>18</v>
      </c>
      <c r="J8" s="1"/>
      <c r="K8" s="1">
        <f t="shared" si="0"/>
        <v>1</v>
      </c>
      <c r="M8">
        <f t="shared" si="1"/>
        <v>0</v>
      </c>
      <c r="O8">
        <f t="shared" si="2"/>
        <v>0</v>
      </c>
      <c r="P8">
        <f t="shared" si="3"/>
        <v>0</v>
      </c>
      <c r="Q8" t="str">
        <f t="shared" si="4"/>
        <v xml:space="preserve">Aire Sintético  a  200 bares -  Tamaño: 50 litros  Marca:  - Referencia: </v>
      </c>
    </row>
    <row r="9" spans="1:19" x14ac:dyDescent="0.25">
      <c r="A9" t="s">
        <v>50</v>
      </c>
      <c r="B9" t="s">
        <v>51</v>
      </c>
      <c r="C9" s="9">
        <v>0.99999000000000005</v>
      </c>
      <c r="D9">
        <v>50</v>
      </c>
      <c r="E9" t="s">
        <v>37</v>
      </c>
      <c r="F9">
        <v>1</v>
      </c>
      <c r="I9" s="2" t="s">
        <v>18</v>
      </c>
      <c r="J9" s="1"/>
      <c r="K9" s="1">
        <f t="shared" si="0"/>
        <v>1</v>
      </c>
      <c r="M9">
        <f t="shared" si="1"/>
        <v>0</v>
      </c>
      <c r="O9">
        <f t="shared" si="2"/>
        <v>0</v>
      </c>
      <c r="P9">
        <f t="shared" si="3"/>
        <v>0</v>
      </c>
      <c r="Q9" t="str">
        <f t="shared" si="4"/>
        <v xml:space="preserve">Botella de Hidrógeno a  200 bares - 0,99999 Tamaño: 50 litros  Marca:  - Referencia: </v>
      </c>
    </row>
    <row r="10" spans="1:19" x14ac:dyDescent="0.25">
      <c r="A10" t="s">
        <v>52</v>
      </c>
      <c r="B10" t="s">
        <v>53</v>
      </c>
      <c r="C10" s="9">
        <v>0.99999000000000005</v>
      </c>
      <c r="D10">
        <v>10</v>
      </c>
      <c r="E10" t="s">
        <v>37</v>
      </c>
      <c r="F10">
        <v>8</v>
      </c>
      <c r="I10" s="2" t="s">
        <v>18</v>
      </c>
      <c r="J10" s="1"/>
      <c r="K10" s="1">
        <f t="shared" si="0"/>
        <v>8</v>
      </c>
      <c r="M10">
        <f t="shared" si="1"/>
        <v>0</v>
      </c>
      <c r="O10">
        <f t="shared" si="2"/>
        <v>0</v>
      </c>
      <c r="P10">
        <f t="shared" si="3"/>
        <v>0</v>
      </c>
      <c r="Q10" t="str">
        <f t="shared" si="4"/>
        <v xml:space="preserve">Botella de nitrógeno a  200 bares - 0,99999 Tamaño: 10 litros  Marca:  - Referencia: </v>
      </c>
    </row>
    <row r="11" spans="1:19" x14ac:dyDescent="0.25">
      <c r="A11" t="s">
        <v>54</v>
      </c>
      <c r="B11" t="s">
        <v>55</v>
      </c>
      <c r="C11" s="9">
        <v>0.99999000000000005</v>
      </c>
      <c r="D11">
        <v>10</v>
      </c>
      <c r="E11" t="s">
        <v>37</v>
      </c>
      <c r="F11">
        <v>1</v>
      </c>
      <c r="I11" s="2" t="s">
        <v>18</v>
      </c>
      <c r="J11" s="1"/>
      <c r="K11" s="1">
        <f t="shared" si="0"/>
        <v>1</v>
      </c>
      <c r="M11">
        <f t="shared" si="1"/>
        <v>0</v>
      </c>
      <c r="O11">
        <f t="shared" si="2"/>
        <v>0</v>
      </c>
      <c r="P11">
        <f t="shared" si="3"/>
        <v>0</v>
      </c>
      <c r="Q11" t="str">
        <f t="shared" si="4"/>
        <v xml:space="preserve">Botella de argón a  200 bares - 0,99999 Tamaño: 10 litros  Marca:  - Referencia: </v>
      </c>
    </row>
    <row r="12" spans="1:19" x14ac:dyDescent="0.25">
      <c r="B12" t="s">
        <v>56</v>
      </c>
      <c r="F12">
        <v>365</v>
      </c>
      <c r="I12" s="2" t="s">
        <v>18</v>
      </c>
      <c r="J12" s="1"/>
      <c r="K12" s="1">
        <f t="shared" si="0"/>
        <v>365</v>
      </c>
      <c r="M12">
        <f t="shared" si="1"/>
        <v>0</v>
      </c>
      <c r="O12">
        <f t="shared" si="2"/>
        <v>0</v>
      </c>
      <c r="P12">
        <f t="shared" si="3"/>
        <v>0</v>
      </c>
      <c r="Q12" t="str">
        <f>+B12&amp;" - "&amp;C12&amp;" Tamaño: "&amp;D12&amp;" "&amp;E12&amp;" Marca: "&amp;G12&amp;" - Referencia: "&amp;H12</f>
        <v xml:space="preserve">Alquiler de envase para argón líquido -  Tamaño:   Marca:  - Referencia: </v>
      </c>
    </row>
    <row r="13" spans="1:19" x14ac:dyDescent="0.25">
      <c r="B13" t="s">
        <v>57</v>
      </c>
      <c r="F13">
        <v>4015</v>
      </c>
      <c r="I13" s="2" t="s">
        <v>18</v>
      </c>
      <c r="J13" s="1"/>
      <c r="K13" s="1">
        <f t="shared" si="0"/>
        <v>4015</v>
      </c>
      <c r="M13">
        <f t="shared" si="1"/>
        <v>0</v>
      </c>
      <c r="O13">
        <f t="shared" si="2"/>
        <v>0</v>
      </c>
      <c r="P13">
        <f t="shared" si="3"/>
        <v>0</v>
      </c>
      <c r="Q13" t="str">
        <f>+B13&amp;" - "&amp;C13&amp;" Tamaño: "&amp;D13&amp;" "&amp;E13&amp;" Marca: "&amp;G13&amp;" - Referencia: "&amp;H13</f>
        <v xml:space="preserve">Alquiler de botella de 50 litros -  Tamaño:   Marca:  - Referencia: </v>
      </c>
    </row>
    <row r="14" spans="1:19" x14ac:dyDescent="0.25">
      <c r="B14" t="s">
        <v>58</v>
      </c>
      <c r="F14">
        <v>1825</v>
      </c>
      <c r="I14" s="2" t="s">
        <v>18</v>
      </c>
      <c r="J14" s="1"/>
      <c r="K14" s="1">
        <f t="shared" si="0"/>
        <v>1825</v>
      </c>
      <c r="M14">
        <f t="shared" si="1"/>
        <v>0</v>
      </c>
      <c r="O14">
        <f t="shared" si="2"/>
        <v>0</v>
      </c>
      <c r="P14">
        <f t="shared" si="3"/>
        <v>0</v>
      </c>
      <c r="Q14" t="str">
        <f>+B14&amp;" - "&amp;C14&amp;" Tamaño: "&amp;D14&amp;" "&amp;E14&amp;" Marca: "&amp;G14&amp;" - Referencia: "&amp;H14</f>
        <v xml:space="preserve">Alquiler de botella de 10 litros -  Tamaño:   Marca:  - Referencia: </v>
      </c>
    </row>
    <row r="15" spans="1:19" x14ac:dyDescent="0.25">
      <c r="A15" t="s">
        <v>59</v>
      </c>
      <c r="M15">
        <f>+SUM(M2:M14)</f>
        <v>0</v>
      </c>
      <c r="P15">
        <f>+SUM(P2:P14)</f>
        <v>0</v>
      </c>
    </row>
    <row r="16" spans="1:19" x14ac:dyDescent="0.25">
      <c r="O16" s="4" t="s">
        <v>26</v>
      </c>
      <c r="P16" s="6">
        <v>20000</v>
      </c>
    </row>
    <row r="17" spans="1:14" x14ac:dyDescent="0.25">
      <c r="A17" s="5" t="s">
        <v>17</v>
      </c>
      <c r="M17" s="4" t="s">
        <v>28</v>
      </c>
      <c r="N17" s="3" t="e">
        <f>1-(P15/M15)</f>
        <v>#DIV/0!</v>
      </c>
    </row>
    <row r="18" spans="1:14" x14ac:dyDescent="0.25">
      <c r="A18" s="5" t="s">
        <v>18</v>
      </c>
    </row>
  </sheetData>
  <dataValidations count="1">
    <dataValidation type="list" allowBlank="1" showInputMessage="1" showErrorMessage="1" sqref="I2:I14">
      <formula1>$R$1:$S$1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474307AACCF274EA6743DA30F839362" ma:contentTypeVersion="2" ma:contentTypeDescription="Crear nuevo documento." ma:contentTypeScope="" ma:versionID="63290dccce6ecf11caba823a6f64ed62">
  <xsd:schema xmlns:xsd="http://www.w3.org/2001/XMLSchema" xmlns:xs="http://www.w3.org/2001/XMLSchema" xmlns:p="http://schemas.microsoft.com/office/2006/metadata/properties" xmlns:ns2="9471806c-1d1d-45f0-935f-72fb278ff07f" targetNamespace="http://schemas.microsoft.com/office/2006/metadata/properties" ma:root="true" ma:fieldsID="66511804f33806c38bb9201afc0d6347" ns2:_="">
    <xsd:import namespace="9471806c-1d1d-45f0-935f-72fb278ff0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71806c-1d1d-45f0-935f-72fb278ff07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FFDF127-71D4-47D9-8A5D-36F8182DF753}">
  <ds:schemaRefs>
    <ds:schemaRef ds:uri="http://www.w3.org/XML/1998/namespace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purl.org/dc/elements/1.1/"/>
    <ds:schemaRef ds:uri="9471806c-1d1d-45f0-935f-72fb278ff07f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E2DD086-AC23-43FE-9390-59D0C63B0BF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8F317E-3576-4F22-933B-DB5D2AE553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71806c-1d1d-45f0-935f-72fb278ff0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L1 - Extracción de ADN</vt:lpstr>
      <vt:lpstr>L2 - Multiplex</vt:lpstr>
      <vt:lpstr>L3 - Kits EETs</vt:lpstr>
      <vt:lpstr>L4-Gases</vt:lpstr>
    </vt:vector>
  </TitlesOfParts>
  <Manager/>
  <Company>..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jlacalle</dc:creator>
  <cp:keywords/>
  <dc:description/>
  <cp:lastModifiedBy>D435604</cp:lastModifiedBy>
  <cp:revision/>
  <dcterms:created xsi:type="dcterms:W3CDTF">2017-03-31T14:35:22Z</dcterms:created>
  <dcterms:modified xsi:type="dcterms:W3CDTF">2022-04-07T12:47:47Z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0x0101001474307AACCF274EA6743DA30F839362</vt:lpwstr>
  </property>
</Properties>
</file>