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Departamental\Secretaria\Contrataciones, obras, etc\año 2022\Suministro eléctrico\"/>
    </mc:Choice>
  </mc:AlternateContent>
  <xr:revisionPtr revIDLastSave="0" documentId="13_ncr:1_{888399A3-8FB3-409B-BEDC-C140157A8D13}" xr6:coauthVersionLast="47" xr6:coauthVersionMax="47" xr10:uidLastSave="{00000000-0000-0000-0000-000000000000}"/>
  <bookViews>
    <workbookView xWindow="-21720" yWindow="2640" windowWidth="21840" windowHeight="13140" xr2:uid="{248E120F-B67B-4EAB-96B8-DB3113AF4D45}"/>
  </bookViews>
  <sheets>
    <sheet name="CUPS BLOQUES" sheetId="1" r:id="rId1"/>
  </sheets>
  <externalReferences>
    <externalReference r:id="rId2"/>
  </externalReferences>
  <definedNames>
    <definedName name="_xlnm.Print_Area" localSheetId="0">'CUPS BLOQUES'!$A$9:$K$49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58" i="1" l="1"/>
  <c r="R55" i="1"/>
  <c r="R56" i="1"/>
  <c r="R57" i="1"/>
  <c r="R54" i="1"/>
  <c r="J49" i="1"/>
  <c r="I49" i="1"/>
  <c r="H49" i="1"/>
  <c r="G49" i="1"/>
  <c r="F49" i="1"/>
  <c r="E49" i="1"/>
  <c r="J48" i="1"/>
  <c r="I48" i="1"/>
  <c r="H48" i="1"/>
  <c r="G48" i="1"/>
  <c r="F48" i="1"/>
  <c r="E48" i="1"/>
  <c r="J47" i="1"/>
  <c r="I47" i="1"/>
  <c r="H47" i="1"/>
  <c r="G47" i="1"/>
  <c r="F47" i="1"/>
  <c r="E47" i="1"/>
  <c r="J46" i="1"/>
  <c r="I46" i="1"/>
  <c r="H46" i="1"/>
  <c r="G46" i="1"/>
  <c r="F46" i="1"/>
  <c r="E46" i="1"/>
  <c r="J45" i="1"/>
  <c r="I45" i="1"/>
  <c r="H45" i="1"/>
  <c r="G45" i="1"/>
  <c r="F45" i="1"/>
  <c r="E45" i="1"/>
  <c r="J44" i="1"/>
  <c r="I44" i="1"/>
  <c r="H44" i="1"/>
  <c r="G44" i="1"/>
  <c r="F44" i="1"/>
  <c r="E44" i="1"/>
  <c r="J43" i="1"/>
  <c r="I43" i="1"/>
  <c r="H43" i="1"/>
  <c r="G43" i="1"/>
  <c r="F43" i="1"/>
  <c r="E43" i="1"/>
  <c r="J42" i="1"/>
  <c r="I42" i="1"/>
  <c r="H42" i="1"/>
  <c r="G42" i="1"/>
  <c r="F42" i="1"/>
  <c r="E42" i="1"/>
  <c r="J41" i="1"/>
  <c r="I41" i="1"/>
  <c r="H41" i="1"/>
  <c r="G41" i="1"/>
  <c r="F41" i="1"/>
  <c r="E41" i="1"/>
  <c r="J40" i="1"/>
  <c r="I40" i="1"/>
  <c r="H40" i="1"/>
  <c r="G40" i="1"/>
  <c r="F40" i="1"/>
  <c r="E40" i="1"/>
  <c r="J39" i="1"/>
  <c r="I39" i="1"/>
  <c r="H39" i="1"/>
  <c r="G39" i="1"/>
  <c r="F39" i="1"/>
  <c r="E39" i="1"/>
  <c r="J38" i="1"/>
  <c r="I38" i="1"/>
  <c r="H38" i="1"/>
  <c r="G38" i="1"/>
  <c r="F38" i="1"/>
  <c r="E38" i="1"/>
  <c r="J37" i="1"/>
  <c r="I37" i="1"/>
  <c r="H37" i="1"/>
  <c r="G37" i="1"/>
  <c r="F37" i="1"/>
  <c r="E37" i="1"/>
  <c r="J36" i="1"/>
  <c r="I36" i="1"/>
  <c r="H36" i="1"/>
  <c r="G36" i="1"/>
  <c r="F36" i="1"/>
  <c r="E36" i="1"/>
  <c r="J35" i="1"/>
  <c r="I35" i="1"/>
  <c r="H35" i="1"/>
  <c r="G35" i="1"/>
  <c r="F35" i="1"/>
  <c r="E35" i="1"/>
  <c r="J34" i="1"/>
  <c r="I34" i="1"/>
  <c r="H34" i="1"/>
  <c r="G34" i="1"/>
  <c r="F34" i="1"/>
  <c r="E34" i="1"/>
  <c r="J33" i="1"/>
  <c r="I33" i="1"/>
  <c r="H33" i="1"/>
  <c r="G33" i="1"/>
  <c r="F33" i="1"/>
  <c r="E33" i="1"/>
  <c r="J32" i="1"/>
  <c r="I32" i="1"/>
  <c r="H32" i="1"/>
  <c r="G32" i="1"/>
  <c r="F32" i="1"/>
  <c r="E32" i="1"/>
  <c r="J31" i="1"/>
  <c r="I31" i="1"/>
  <c r="H31" i="1"/>
  <c r="G31" i="1"/>
  <c r="F31" i="1"/>
  <c r="E31" i="1"/>
  <c r="J30" i="1"/>
  <c r="I30" i="1"/>
  <c r="H30" i="1"/>
  <c r="G30" i="1"/>
  <c r="F30" i="1"/>
  <c r="E30" i="1"/>
  <c r="J29" i="1"/>
  <c r="I29" i="1"/>
  <c r="H29" i="1"/>
  <c r="G29" i="1"/>
  <c r="F29" i="1"/>
  <c r="E29" i="1"/>
  <c r="J28" i="1"/>
  <c r="I28" i="1"/>
  <c r="H28" i="1"/>
  <c r="G28" i="1"/>
  <c r="F28" i="1"/>
  <c r="E28" i="1"/>
  <c r="J27" i="1"/>
  <c r="I27" i="1"/>
  <c r="H27" i="1"/>
  <c r="G27" i="1"/>
  <c r="F27" i="1"/>
  <c r="E27" i="1"/>
  <c r="J26" i="1"/>
  <c r="I26" i="1"/>
  <c r="H26" i="1"/>
  <c r="G26" i="1"/>
  <c r="F26" i="1"/>
  <c r="E26" i="1"/>
  <c r="J25" i="1"/>
  <c r="I25" i="1"/>
  <c r="H25" i="1"/>
  <c r="G25" i="1"/>
  <c r="F25" i="1"/>
  <c r="E25" i="1"/>
  <c r="J24" i="1"/>
  <c r="I24" i="1"/>
  <c r="H24" i="1"/>
  <c r="G24" i="1"/>
  <c r="F24" i="1"/>
  <c r="E24" i="1"/>
  <c r="J23" i="1"/>
  <c r="I23" i="1"/>
  <c r="H23" i="1"/>
  <c r="G23" i="1"/>
  <c r="F23" i="1"/>
  <c r="E23" i="1"/>
  <c r="J22" i="1"/>
  <c r="I22" i="1"/>
  <c r="H22" i="1"/>
  <c r="G22" i="1"/>
  <c r="F22" i="1"/>
  <c r="E22" i="1"/>
  <c r="J21" i="1"/>
  <c r="I21" i="1"/>
  <c r="H21" i="1"/>
  <c r="G21" i="1"/>
  <c r="F21" i="1"/>
  <c r="E21" i="1"/>
  <c r="J20" i="1"/>
  <c r="I20" i="1"/>
  <c r="H20" i="1"/>
  <c r="G20" i="1"/>
  <c r="F20" i="1"/>
  <c r="E20" i="1"/>
  <c r="J19" i="1"/>
  <c r="I19" i="1"/>
  <c r="H19" i="1"/>
  <c r="G19" i="1"/>
  <c r="F19" i="1"/>
  <c r="E19" i="1"/>
  <c r="J18" i="1"/>
  <c r="I18" i="1"/>
  <c r="H18" i="1"/>
  <c r="G18" i="1"/>
  <c r="F18" i="1"/>
  <c r="E18" i="1"/>
  <c r="J17" i="1"/>
  <c r="I17" i="1"/>
  <c r="H17" i="1"/>
  <c r="G17" i="1"/>
  <c r="F17" i="1"/>
  <c r="E17" i="1"/>
  <c r="J16" i="1"/>
  <c r="I16" i="1"/>
  <c r="H16" i="1"/>
  <c r="G16" i="1"/>
  <c r="F16" i="1"/>
  <c r="E16" i="1"/>
  <c r="J15" i="1"/>
  <c r="I15" i="1"/>
  <c r="H15" i="1"/>
  <c r="G15" i="1"/>
  <c r="F15" i="1"/>
  <c r="E15" i="1"/>
  <c r="J14" i="1"/>
  <c r="I14" i="1"/>
  <c r="H14" i="1"/>
  <c r="G14" i="1"/>
  <c r="F14" i="1"/>
  <c r="E14" i="1"/>
  <c r="J13" i="1"/>
  <c r="I13" i="1"/>
  <c r="H13" i="1"/>
  <c r="G13" i="1"/>
  <c r="F13" i="1"/>
  <c r="E13" i="1"/>
  <c r="J12" i="1"/>
  <c r="I12" i="1"/>
  <c r="H12" i="1"/>
  <c r="G12" i="1"/>
  <c r="F12" i="1"/>
  <c r="E12" i="1"/>
  <c r="J11" i="1"/>
  <c r="I11" i="1"/>
  <c r="H11" i="1"/>
  <c r="G11" i="1"/>
  <c r="F11" i="1"/>
  <c r="E11" i="1"/>
  <c r="J10" i="1"/>
  <c r="I10" i="1"/>
  <c r="H10" i="1"/>
  <c r="G10" i="1"/>
  <c r="F10" i="1"/>
  <c r="E10" i="1"/>
  <c r="E55" i="1" l="1"/>
  <c r="E56" i="1"/>
  <c r="I56" i="1"/>
  <c r="M56" i="1" s="1"/>
  <c r="E57" i="1"/>
  <c r="I57" i="1"/>
  <c r="M57" i="1" s="1"/>
  <c r="F55" i="1"/>
  <c r="J55" i="1"/>
  <c r="F56" i="1"/>
  <c r="J56" i="1"/>
  <c r="F57" i="1"/>
  <c r="J57" i="1"/>
  <c r="E54" i="1"/>
  <c r="F54" i="1"/>
  <c r="I54" i="1"/>
  <c r="M54" i="1" s="1"/>
  <c r="G55" i="1"/>
  <c r="G56" i="1"/>
  <c r="G57" i="1"/>
  <c r="K11" i="1"/>
  <c r="K12" i="1"/>
  <c r="K13" i="1"/>
  <c r="K15" i="1"/>
  <c r="K16" i="1"/>
  <c r="K17" i="1"/>
  <c r="K19" i="1"/>
  <c r="K20" i="1"/>
  <c r="K21" i="1"/>
  <c r="K23" i="1"/>
  <c r="K24" i="1"/>
  <c r="K25" i="1"/>
  <c r="K27" i="1"/>
  <c r="K28" i="1"/>
  <c r="I55" i="1"/>
  <c r="M55" i="1" s="1"/>
  <c r="N55" i="1" s="1"/>
  <c r="Q55" i="1" s="1"/>
  <c r="K31" i="1"/>
  <c r="K32" i="1"/>
  <c r="K33" i="1"/>
  <c r="K35" i="1"/>
  <c r="K36" i="1"/>
  <c r="K37" i="1"/>
  <c r="K39" i="1"/>
  <c r="K40" i="1"/>
  <c r="K41" i="1"/>
  <c r="K43" i="1"/>
  <c r="K44" i="1"/>
  <c r="K45" i="1"/>
  <c r="K47" i="1"/>
  <c r="K48" i="1"/>
  <c r="K49" i="1"/>
  <c r="K18" i="1"/>
  <c r="K22" i="1"/>
  <c r="K26" i="1"/>
  <c r="K30" i="1"/>
  <c r="K34" i="1"/>
  <c r="K38" i="1"/>
  <c r="K42" i="1"/>
  <c r="K46" i="1"/>
  <c r="K14" i="1"/>
  <c r="H55" i="1"/>
  <c r="H56" i="1"/>
  <c r="H57" i="1"/>
  <c r="P57" i="1"/>
  <c r="N57" i="1"/>
  <c r="Q57" i="1" s="1"/>
  <c r="P56" i="1"/>
  <c r="N56" i="1"/>
  <c r="Q56" i="1" s="1"/>
  <c r="K10" i="1"/>
  <c r="J54" i="1"/>
  <c r="K29" i="1"/>
  <c r="G54" i="1"/>
  <c r="H54" i="1"/>
  <c r="P55" i="1" l="1"/>
  <c r="K56" i="1"/>
  <c r="K55" i="1"/>
  <c r="K57" i="1"/>
  <c r="M58" i="1"/>
  <c r="N54" i="1"/>
  <c r="P54" i="1"/>
  <c r="P58" i="1" s="1"/>
  <c r="K54" i="1"/>
  <c r="Q54" i="1" l="1"/>
  <c r="Q58" i="1" s="1"/>
  <c r="N58" i="1"/>
</calcChain>
</file>

<file path=xl/sharedStrings.xml><?xml version="1.0" encoding="utf-8"?>
<sst xmlns="http://schemas.openxmlformats.org/spreadsheetml/2006/main" count="185" uniqueCount="120">
  <si>
    <t>CUPS EN BLOQUES</t>
  </si>
  <si>
    <t>1. Alumbrado público y eventos culturales</t>
  </si>
  <si>
    <t>2. Edificios</t>
  </si>
  <si>
    <t>3. Itaroa Spa-sport y pista de hielo</t>
  </si>
  <si>
    <t>4. Instalaciones Deportivas Ugarrandia</t>
  </si>
  <si>
    <t>CUPS</t>
  </si>
  <si>
    <t>DENOMINACIÓN</t>
  </si>
  <si>
    <t>Dirección</t>
  </si>
  <si>
    <t>BLOQUE</t>
  </si>
  <si>
    <t>OROTARA</t>
  </si>
  <si>
    <t>ES0021000006620602DA</t>
  </si>
  <si>
    <t>ALUMBRADO PÚBLICO</t>
  </si>
  <si>
    <t>A.P. c) Intxaurdia, 5 - Bajo 2</t>
  </si>
  <si>
    <t>ES0021000006621093FB</t>
  </si>
  <si>
    <t>A.P. Virgen Blanca, 1</t>
  </si>
  <si>
    <t>ES0021000006621114PD</t>
  </si>
  <si>
    <t>A.P. c) Olaz Chipi, 9 - Pol. Areta</t>
  </si>
  <si>
    <t>ES0021000006621349HZ</t>
  </si>
  <si>
    <t>A.P. San Esteban, 1</t>
  </si>
  <si>
    <t>ES0021000006621662DM</t>
  </si>
  <si>
    <t>A.P. Avda. Ugarrandia, 9 - 1 Bajo</t>
  </si>
  <si>
    <t>ES0021000006622066AH</t>
  </si>
  <si>
    <t>A.P. c) Mutiloa Bidea, 4 - Pol. Areta</t>
  </si>
  <si>
    <t>ES0021000010988262LD</t>
  </si>
  <si>
    <t>A.P. C/ ITAROA 2</t>
  </si>
  <si>
    <t>ES0021000011381674NY</t>
  </si>
  <si>
    <t>A.P. Perez Goyena</t>
  </si>
  <si>
    <t>ES0021000011381686NH</t>
  </si>
  <si>
    <t>A.P. Avda. Ugarrandia, 9</t>
  </si>
  <si>
    <t>ES0021000011768324XA</t>
  </si>
  <si>
    <t xml:space="preserve">A.P. c) Oihana, 2 </t>
  </si>
  <si>
    <t>ES0021000012041949SC</t>
  </si>
  <si>
    <t>A.P. C/ Oihana 66 bajo</t>
  </si>
  <si>
    <t>ES0021000012207949BY</t>
  </si>
  <si>
    <t>A.P. C/ Centro Comercial Itaroa 3</t>
  </si>
  <si>
    <t>ES0021000012632345VY</t>
  </si>
  <si>
    <t>A.P. c) Bideberri, 1 - Pol. Areta</t>
  </si>
  <si>
    <t>ES0021000016079028MR</t>
  </si>
  <si>
    <t>A.P. Ctra. Aoiz, 1 Cementerio</t>
  </si>
  <si>
    <t>ES0021000017159269YR</t>
  </si>
  <si>
    <t>A.P. c) Berrondo, 1 - Pol. Ollokilanda</t>
  </si>
  <si>
    <t>ES0021000017912635DW</t>
  </si>
  <si>
    <t>A.P. Urb. Ripagaina, 88</t>
  </si>
  <si>
    <t>ES0021000010702775AK</t>
  </si>
  <si>
    <t>A.P. Urb. Martiket, 7</t>
  </si>
  <si>
    <t>ES0021000012157617FK</t>
  </si>
  <si>
    <t>EVENTOS CULTURALES</t>
  </si>
  <si>
    <t>PLAZA IGUALDAD</t>
  </si>
  <si>
    <t>ES0021000006621451TR</t>
  </si>
  <si>
    <t xml:space="preserve">PLAZA SAN JUAN </t>
  </si>
  <si>
    <t>ES0021000012192152ZX</t>
  </si>
  <si>
    <t>EDIFICIO PÉREZ GOYENA</t>
  </si>
  <si>
    <t>c/ Perez Goyena, 15</t>
  </si>
  <si>
    <t>EDIFICIOS MUNICIPALES</t>
  </si>
  <si>
    <t>ES0021000016635867LX</t>
  </si>
  <si>
    <t>ESCUELA INFANTIL UGARRRANDIA</t>
  </si>
  <si>
    <t>Avda. Ugarrandia, 10</t>
  </si>
  <si>
    <t>ES0021000011350097LP</t>
  </si>
  <si>
    <t>COLEGIO PÚBLICO LÍNEA RESERVA</t>
  </si>
  <si>
    <t>c) Perez Goyena</t>
  </si>
  <si>
    <t>ES0021000011350096LF</t>
  </si>
  <si>
    <t>COLEGIO PÚBLICO</t>
  </si>
  <si>
    <t>ES0021000006620653BP</t>
  </si>
  <si>
    <t>CASA CULTURA</t>
  </si>
  <si>
    <t>c/ Iribusi 1</t>
  </si>
  <si>
    <t>ES0021000006620731ZV</t>
  </si>
  <si>
    <t>UGAZTE</t>
  </si>
  <si>
    <t>C/ Leandro Azcarate 1 bajo</t>
  </si>
  <si>
    <t>ES0021000006621485RN</t>
  </si>
  <si>
    <t>PLAZALDEA</t>
  </si>
  <si>
    <t>Pza. San Juan, 5</t>
  </si>
  <si>
    <t>ES0021000006620513MY</t>
  </si>
  <si>
    <t>BAJERA GIGANTES</t>
  </si>
  <si>
    <t>Pza. El Ferial, 12 Bajo</t>
  </si>
  <si>
    <t>ES0021000006621323VB</t>
  </si>
  <si>
    <t>BAJERA SAN ESTEBAN</t>
  </si>
  <si>
    <t xml:space="preserve">C/ San Esteban 1, bajo </t>
  </si>
  <si>
    <t>ES0021000006621903LQ</t>
  </si>
  <si>
    <t>ARCHIVO</t>
  </si>
  <si>
    <t>c) Zubiarte, 28</t>
  </si>
  <si>
    <t>ES0021000006621452TW</t>
  </si>
  <si>
    <t>CASA CONSISTORIAL</t>
  </si>
  <si>
    <t>Pza. San Juan, 1</t>
  </si>
  <si>
    <t>ES0021000017890795WN</t>
  </si>
  <si>
    <t>BAJERA POLICIA LOCAL</t>
  </si>
  <si>
    <t>c) Diego Mina, 1 - Bajo</t>
  </si>
  <si>
    <t>ES0021000013059039PG</t>
  </si>
  <si>
    <t>PISO EMERGENCIA HABITACIONAL</t>
  </si>
  <si>
    <t>c/ OIHANA 17, 4ºA</t>
  </si>
  <si>
    <t>ES0021000013059169JL</t>
  </si>
  <si>
    <t>c/ Oihana 17, 2º H</t>
  </si>
  <si>
    <t>ES0021000011953972PH</t>
  </si>
  <si>
    <t>ITAROIA SPA-SPORT Y PISTA HIELO</t>
  </si>
  <si>
    <t>Calle Itaroburua, 5</t>
  </si>
  <si>
    <t>ITAROA SPA-SPORT y PISTA HIELO</t>
  </si>
  <si>
    <t>ES0021000012974988XH</t>
  </si>
  <si>
    <t>ITAROIA SPA-SPORT Y PISTA HIELO LÍNEA RESERVA</t>
  </si>
  <si>
    <t>ES0021000011669843YP</t>
  </si>
  <si>
    <t>PÒLIDEPORTIVO</t>
  </si>
  <si>
    <t>Avda. Ugarrandia, 2 Bajo</t>
  </si>
  <si>
    <t>INSTALACIONES DEPORTIVAS UGARRANDIA</t>
  </si>
  <si>
    <t>ES0021000011669847YN</t>
  </si>
  <si>
    <t>POLIDEPORTIVO LÍNEA RESERVA</t>
  </si>
  <si>
    <t>ES0021000006621112PF</t>
  </si>
  <si>
    <t>CAMPO FUTBOL</t>
  </si>
  <si>
    <t>c) Dorraburu, 1 Bajo</t>
  </si>
  <si>
    <t>ES0021000015787046YG</t>
  </si>
  <si>
    <t>CAMPO FUTBOL LINEA RESERVA</t>
  </si>
  <si>
    <t>ES0021000006621487RZ</t>
  </si>
  <si>
    <t>FRONTON PLAZA SAN JUAN</t>
  </si>
  <si>
    <t>Pza. San Juan, 6</t>
  </si>
  <si>
    <t>BEZ BARNE</t>
  </si>
  <si>
    <t>BEZik GABE</t>
  </si>
  <si>
    <t>URTE 1</t>
  </si>
  <si>
    <t>5 URTE</t>
  </si>
  <si>
    <t>LOTE 1</t>
  </si>
  <si>
    <t>LOTE 2</t>
  </si>
  <si>
    <t xml:space="preserve">LOTE 3 </t>
  </si>
  <si>
    <t>LOTE 4</t>
  </si>
  <si>
    <t>consumos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</si>
</sst>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vertical="center" indent="1"/>
    </xf>
    <xf numFmtId="0" fontId="5" fillId="2" borderId="1" xfId="2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1" xfId="2" applyFont="1" applyFill="1" applyBorder="1"/>
    <xf numFmtId="0" fontId="6" fillId="2" borderId="1" xfId="0" applyFont="1" applyFill="1" applyBorder="1"/>
    <xf numFmtId="4" fontId="0" fillId="0" borderId="1" xfId="0" applyNumberFormat="1" applyBorder="1"/>
    <xf numFmtId="4" fontId="3" fillId="0" borderId="1" xfId="0" applyNumberFormat="1" applyFont="1" applyBorder="1"/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6" fillId="0" borderId="1" xfId="0" applyFont="1" applyBorder="1"/>
    <xf numFmtId="0" fontId="5" fillId="0" borderId="1" xfId="2" quotePrefix="1" applyFont="1" applyBorder="1" applyAlignment="1">
      <alignment horizontal="center"/>
    </xf>
    <xf numFmtId="0" fontId="5" fillId="3" borderId="1" xfId="2" applyFont="1" applyFill="1" applyBorder="1" applyAlignment="1">
      <alignment horizontal="center"/>
    </xf>
    <xf numFmtId="0" fontId="5" fillId="3" borderId="1" xfId="2" applyFont="1" applyFill="1" applyBorder="1"/>
    <xf numFmtId="0" fontId="6" fillId="3" borderId="1" xfId="0" applyFont="1" applyFill="1" applyBorder="1"/>
    <xf numFmtId="14" fontId="5" fillId="4" borderId="1" xfId="2" quotePrefix="1" applyNumberFormat="1" applyFont="1" applyFill="1" applyBorder="1" applyAlignment="1">
      <alignment horizontal="center"/>
    </xf>
    <xf numFmtId="14" fontId="5" fillId="4" borderId="1" xfId="2" quotePrefix="1" applyNumberFormat="1" applyFont="1" applyFill="1" applyBorder="1"/>
    <xf numFmtId="0" fontId="6" fillId="4" borderId="1" xfId="0" applyFont="1" applyFill="1" applyBorder="1"/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/>
    <xf numFmtId="4" fontId="0" fillId="0" borderId="0" xfId="0" applyNumberFormat="1"/>
    <xf numFmtId="4" fontId="3" fillId="0" borderId="0" xfId="0" applyNumberFormat="1" applyFont="1"/>
    <xf numFmtId="0" fontId="3" fillId="6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4" fontId="0" fillId="0" borderId="0" xfId="0" applyNumberFormat="1" applyBorder="1"/>
    <xf numFmtId="0" fontId="0" fillId="0" borderId="0" xfId="0" applyBorder="1"/>
    <xf numFmtId="0" fontId="0" fillId="0" borderId="2" xfId="0" applyBorder="1"/>
    <xf numFmtId="4" fontId="0" fillId="0" borderId="3" xfId="0" applyNumberFormat="1" applyBorder="1"/>
    <xf numFmtId="4" fontId="3" fillId="0" borderId="3" xfId="0" applyNumberFormat="1" applyFont="1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/>
    <xf numFmtId="4" fontId="3" fillId="0" borderId="0" xfId="0" applyNumberFormat="1" applyFont="1" applyBorder="1"/>
    <xf numFmtId="0" fontId="3" fillId="0" borderId="0" xfId="0" applyFont="1" applyBorder="1" applyAlignment="1">
      <alignment horizontal="center"/>
    </xf>
    <xf numFmtId="9" fontId="3" fillId="7" borderId="6" xfId="0" applyNumberFormat="1" applyFont="1" applyFill="1" applyBorder="1"/>
    <xf numFmtId="0" fontId="6" fillId="2" borderId="7" xfId="0" applyFont="1" applyFill="1" applyBorder="1"/>
    <xf numFmtId="0" fontId="6" fillId="0" borderId="7" xfId="0" applyFont="1" applyBorder="1"/>
    <xf numFmtId="0" fontId="6" fillId="3" borderId="7" xfId="0" applyFont="1" applyFill="1" applyBorder="1"/>
    <xf numFmtId="0" fontId="6" fillId="4" borderId="7" xfId="0" applyFont="1" applyFill="1" applyBorder="1"/>
    <xf numFmtId="0" fontId="0" fillId="0" borderId="8" xfId="0" applyBorder="1"/>
    <xf numFmtId="0" fontId="0" fillId="0" borderId="9" xfId="0" applyBorder="1"/>
    <xf numFmtId="4" fontId="0" fillId="0" borderId="9" xfId="0" applyNumberFormat="1" applyBorder="1"/>
    <xf numFmtId="4" fontId="3" fillId="0" borderId="9" xfId="0" applyNumberFormat="1" applyFont="1" applyBorder="1"/>
    <xf numFmtId="4" fontId="3" fillId="6" borderId="9" xfId="0" applyNumberFormat="1" applyFont="1" applyFill="1" applyBorder="1"/>
    <xf numFmtId="4" fontId="3" fillId="5" borderId="9" xfId="0" applyNumberFormat="1" applyFont="1" applyFill="1" applyBorder="1"/>
    <xf numFmtId="43" fontId="0" fillId="0" borderId="6" xfId="1" applyFont="1" applyBorder="1"/>
    <xf numFmtId="43" fontId="3" fillId="7" borderId="10" xfId="1" applyFont="1" applyFill="1" applyBorder="1"/>
    <xf numFmtId="0" fontId="6" fillId="0" borderId="0" xfId="0" applyFont="1" applyAlignment="1">
      <alignment horizontal="right"/>
    </xf>
    <xf numFmtId="0" fontId="6" fillId="0" borderId="11" xfId="0" applyFont="1" applyBorder="1" applyAlignment="1">
      <alignment horizontal="center"/>
    </xf>
    <xf numFmtId="3" fontId="7" fillId="0" borderId="1" xfId="2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</cellXfs>
  <cellStyles count="4">
    <cellStyle name="Millares" xfId="1" builtinId="3"/>
    <cellStyle name="Normal" xfId="0" builtinId="0"/>
    <cellStyle name="Normal 4" xfId="2" xr:uid="{4344FED1-9653-490B-9118-D7268B843437}"/>
    <cellStyle name="Normal 5" xfId="3" xr:uid="{080F4702-D18F-46C1-B1B9-2B93E96FD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Tablas"/>
      <sheetName val="Datos"/>
      <sheetName val="CUPS BLOQUES"/>
      <sheetName val="Hoja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7">
          <cell r="A7" t="str">
            <v>ES0021000006620513MY</v>
          </cell>
          <cell r="B7">
            <v>293.48</v>
          </cell>
          <cell r="C7">
            <v>526.99</v>
          </cell>
          <cell r="D7">
            <v>474.78</v>
          </cell>
          <cell r="E7">
            <v>450.95000000000005</v>
          </cell>
          <cell r="F7">
            <v>402.65000000000003</v>
          </cell>
          <cell r="G7">
            <v>30.87</v>
          </cell>
        </row>
        <row r="8">
          <cell r="A8" t="str">
            <v>ES0021000006620602DA</v>
          </cell>
          <cell r="B8">
            <v>3904</v>
          </cell>
          <cell r="C8">
            <v>12473.119999999999</v>
          </cell>
          <cell r="D8">
            <v>11152.57</v>
          </cell>
          <cell r="E8">
            <v>8720.11</v>
          </cell>
          <cell r="F8">
            <v>15633.650000000001</v>
          </cell>
          <cell r="G8">
            <v>3588.2</v>
          </cell>
        </row>
        <row r="9">
          <cell r="A9" t="str">
            <v>ES0021000006620653BP</v>
          </cell>
          <cell r="B9">
            <v>4387.1600000000008</v>
          </cell>
          <cell r="C9">
            <v>12904.989999999998</v>
          </cell>
          <cell r="D9">
            <v>9408.2100000000009</v>
          </cell>
          <cell r="E9">
            <v>8752.0600000000013</v>
          </cell>
          <cell r="F9">
            <v>15095.690000000002</v>
          </cell>
          <cell r="G9">
            <v>2551.81</v>
          </cell>
        </row>
        <row r="10">
          <cell r="A10" t="str">
            <v>ES0021000006620731ZV</v>
          </cell>
          <cell r="E10">
            <v>2652.0299999999997</v>
          </cell>
          <cell r="F10">
            <v>5282.42</v>
          </cell>
          <cell r="G10">
            <v>1319.73</v>
          </cell>
        </row>
        <row r="11">
          <cell r="A11" t="str">
            <v>ES0021000006621093FB</v>
          </cell>
          <cell r="B11">
            <v>10540.14</v>
          </cell>
          <cell r="C11">
            <v>24138.780000000002</v>
          </cell>
          <cell r="D11">
            <v>18919.239999999998</v>
          </cell>
          <cell r="E11">
            <v>15769.23</v>
          </cell>
          <cell r="F11">
            <v>27582.81</v>
          </cell>
          <cell r="G11">
            <v>6129.09</v>
          </cell>
        </row>
        <row r="12">
          <cell r="A12" t="str">
            <v>ES0021000006621112PF</v>
          </cell>
          <cell r="B12">
            <v>6488.38</v>
          </cell>
          <cell r="C12">
            <v>14279.039999999997</v>
          </cell>
          <cell r="D12">
            <v>13330.099999999999</v>
          </cell>
          <cell r="E12">
            <v>10099.77</v>
          </cell>
          <cell r="F12">
            <v>14684.25</v>
          </cell>
          <cell r="G12">
            <v>3667.46</v>
          </cell>
        </row>
        <row r="13">
          <cell r="A13" t="str">
            <v>ES0021000006621114PD</v>
          </cell>
          <cell r="B13">
            <v>7736.9</v>
          </cell>
          <cell r="C13">
            <v>15560.13</v>
          </cell>
          <cell r="D13">
            <v>13961.8</v>
          </cell>
          <cell r="E13">
            <v>12837.670000000002</v>
          </cell>
          <cell r="F13">
            <v>21909.38</v>
          </cell>
          <cell r="G13">
            <v>4656.93</v>
          </cell>
        </row>
        <row r="14">
          <cell r="A14" t="str">
            <v>ES0021000006621323VB</v>
          </cell>
          <cell r="B14">
            <v>142.92999999999995</v>
          </cell>
          <cell r="C14">
            <v>253.10999999999999</v>
          </cell>
          <cell r="D14">
            <v>289.38</v>
          </cell>
          <cell r="E14">
            <v>239.11</v>
          </cell>
          <cell r="F14">
            <v>212.05999999999997</v>
          </cell>
          <cell r="G14">
            <v>22.21</v>
          </cell>
        </row>
        <row r="15">
          <cell r="A15" t="str">
            <v>ES0021000006621349HZ</v>
          </cell>
          <cell r="B15">
            <v>4230.04</v>
          </cell>
          <cell r="C15">
            <v>8891.8100000000013</v>
          </cell>
          <cell r="D15">
            <v>5990.5000000000009</v>
          </cell>
          <cell r="E15">
            <v>4404.2999999999993</v>
          </cell>
          <cell r="F15">
            <v>6922.45</v>
          </cell>
          <cell r="G15">
            <v>1505.87</v>
          </cell>
        </row>
        <row r="16">
          <cell r="A16" t="str">
            <v>ES0021000006621451TR</v>
          </cell>
          <cell r="B16">
            <v>313.5</v>
          </cell>
          <cell r="C16">
            <v>400.56</v>
          </cell>
          <cell r="D16">
            <v>262.62</v>
          </cell>
        </row>
        <row r="17">
          <cell r="A17" t="str">
            <v>ES0021000006621452TW</v>
          </cell>
          <cell r="B17">
            <v>2985.7400000000002</v>
          </cell>
          <cell r="C17">
            <v>5313.02</v>
          </cell>
          <cell r="D17">
            <v>3915.2799999999997</v>
          </cell>
          <cell r="E17">
            <v>3342.4900000000007</v>
          </cell>
          <cell r="F17">
            <v>4856.75</v>
          </cell>
          <cell r="G17">
            <v>707.91</v>
          </cell>
        </row>
        <row r="18">
          <cell r="A18" t="str">
            <v>ES0021000006621485RN</v>
          </cell>
          <cell r="B18">
            <v>2260.19</v>
          </cell>
          <cell r="C18">
            <v>3731.17</v>
          </cell>
          <cell r="D18">
            <v>3395.6400000000003</v>
          </cell>
          <cell r="E18">
            <v>3967.150000000001</v>
          </cell>
          <cell r="F18">
            <v>6349.9400000000005</v>
          </cell>
          <cell r="G18">
            <v>1355.53</v>
          </cell>
        </row>
        <row r="19">
          <cell r="A19" t="str">
            <v>ES0021000006621487RZ</v>
          </cell>
          <cell r="B19">
            <v>1380.3500000000001</v>
          </cell>
          <cell r="C19">
            <v>3286.83</v>
          </cell>
          <cell r="D19">
            <v>3147.5499999999997</v>
          </cell>
          <cell r="E19">
            <v>1676.4</v>
          </cell>
          <cell r="F19">
            <v>2329.94</v>
          </cell>
          <cell r="G19">
            <v>571.11</v>
          </cell>
        </row>
        <row r="20">
          <cell r="A20" t="str">
            <v>ES0021000006621662DM</v>
          </cell>
          <cell r="B20">
            <v>1502.7800000000002</v>
          </cell>
          <cell r="C20">
            <v>6206.36</v>
          </cell>
          <cell r="D20">
            <v>6398.6900000000005</v>
          </cell>
          <cell r="E20">
            <v>5138.8100000000004</v>
          </cell>
          <cell r="F20">
            <v>9101.1700000000019</v>
          </cell>
          <cell r="G20">
            <v>2511.7199999999998</v>
          </cell>
        </row>
        <row r="21">
          <cell r="A21" t="str">
            <v>ES0021000006621822QG</v>
          </cell>
          <cell r="B21">
            <v>107.13</v>
          </cell>
          <cell r="C21">
            <v>291.39999999999998</v>
          </cell>
          <cell r="D21">
            <v>183.87</v>
          </cell>
        </row>
        <row r="22">
          <cell r="A22" t="str">
            <v>ES0021000006621903LQ</v>
          </cell>
          <cell r="B22">
            <v>510.95</v>
          </cell>
          <cell r="C22">
            <v>980.37000000000012</v>
          </cell>
          <cell r="D22">
            <v>932.87000000000012</v>
          </cell>
          <cell r="E22">
            <v>506.49</v>
          </cell>
          <cell r="F22">
            <v>286.86000000000007</v>
          </cell>
          <cell r="G22">
            <v>29.65</v>
          </cell>
        </row>
        <row r="23">
          <cell r="A23" t="str">
            <v>ES0021000006622066AH</v>
          </cell>
          <cell r="B23">
            <v>11637.419999999998</v>
          </cell>
          <cell r="C23">
            <v>19150.95</v>
          </cell>
          <cell r="D23">
            <v>18249.349999999999</v>
          </cell>
          <cell r="E23">
            <v>17452.050000000003</v>
          </cell>
          <cell r="F23">
            <v>26846.959999999995</v>
          </cell>
          <cell r="G23">
            <v>5632.96</v>
          </cell>
        </row>
        <row r="24">
          <cell r="A24" t="str">
            <v>ES0021000010702775AK</v>
          </cell>
          <cell r="B24">
            <v>1901.62</v>
          </cell>
          <cell r="C24">
            <v>5669.82</v>
          </cell>
          <cell r="D24">
            <v>5060.3599999999997</v>
          </cell>
          <cell r="E24">
            <v>1998.15</v>
          </cell>
          <cell r="F24">
            <v>2562.2599999999998</v>
          </cell>
        </row>
        <row r="25">
          <cell r="A25" t="str">
            <v>ES0021000010988262LD</v>
          </cell>
          <cell r="B25">
            <v>10313.300000000001</v>
          </cell>
          <cell r="C25">
            <v>21978.61</v>
          </cell>
          <cell r="D25">
            <v>22182.65</v>
          </cell>
          <cell r="E25">
            <v>19218.410000000003</v>
          </cell>
          <cell r="F25">
            <v>28039.750000000004</v>
          </cell>
          <cell r="G25">
            <v>3848.15</v>
          </cell>
        </row>
        <row r="26">
          <cell r="A26" t="str">
            <v>ES0021000011350096LF</v>
          </cell>
          <cell r="B26">
            <v>11073.6</v>
          </cell>
          <cell r="C26">
            <v>24176.19</v>
          </cell>
          <cell r="D26">
            <v>24666.390000000003</v>
          </cell>
          <cell r="E26">
            <v>17914.809999999998</v>
          </cell>
          <cell r="F26">
            <v>29874.99</v>
          </cell>
          <cell r="G26">
            <v>4864.05</v>
          </cell>
        </row>
        <row r="27">
          <cell r="A27" t="str">
            <v>ES0021000011350097LP</v>
          </cell>
          <cell r="B27">
            <v>945.5899999999998</v>
          </cell>
          <cell r="C27">
            <v>1565.8899999999999</v>
          </cell>
          <cell r="D27">
            <v>1525.27</v>
          </cell>
          <cell r="E27">
            <v>846.27</v>
          </cell>
          <cell r="F27">
            <v>281.90999999999997</v>
          </cell>
          <cell r="G27">
            <v>10.91</v>
          </cell>
        </row>
        <row r="28">
          <cell r="A28" t="str">
            <v>ES0021000011350098LD</v>
          </cell>
          <cell r="B28">
            <v>3619.0899999999997</v>
          </cell>
          <cell r="C28">
            <v>4061.4700000000003</v>
          </cell>
        </row>
        <row r="29">
          <cell r="A29" t="str">
            <v>ES0021000011381674NY</v>
          </cell>
          <cell r="B29">
            <v>9179.9900000000016</v>
          </cell>
          <cell r="C29">
            <v>18764.38</v>
          </cell>
          <cell r="D29">
            <v>16378.15</v>
          </cell>
          <cell r="E29">
            <v>15009.189999999999</v>
          </cell>
          <cell r="F29">
            <v>25373.379999999997</v>
          </cell>
          <cell r="G29">
            <v>5150.1099999999997</v>
          </cell>
        </row>
        <row r="30">
          <cell r="A30" t="str">
            <v>ES0021000011381686NH</v>
          </cell>
          <cell r="B30">
            <v>6119.7</v>
          </cell>
          <cell r="C30">
            <v>11317.400000000001</v>
          </cell>
          <cell r="D30">
            <v>10369.620000000001</v>
          </cell>
          <cell r="E30">
            <v>9730.1099999999969</v>
          </cell>
          <cell r="F30">
            <v>15578.009999999998</v>
          </cell>
          <cell r="G30">
            <v>3819.66</v>
          </cell>
        </row>
        <row r="31">
          <cell r="A31" t="str">
            <v>ES0021000011669843YP</v>
          </cell>
          <cell r="B31">
            <v>35147.990000000005</v>
          </cell>
          <cell r="C31">
            <v>66535.399999999994</v>
          </cell>
          <cell r="D31">
            <v>62692.469999999994</v>
          </cell>
          <cell r="E31">
            <v>37861.520000000004</v>
          </cell>
          <cell r="F31">
            <v>52672.65</v>
          </cell>
          <cell r="G31">
            <v>21254.95</v>
          </cell>
        </row>
        <row r="32">
          <cell r="A32" t="str">
            <v>ES0021000011669847YN</v>
          </cell>
          <cell r="B32">
            <v>1413.25</v>
          </cell>
          <cell r="C32">
            <v>3073.91</v>
          </cell>
          <cell r="D32">
            <v>1763.59</v>
          </cell>
          <cell r="E32">
            <v>1447.01</v>
          </cell>
          <cell r="F32">
            <v>1835</v>
          </cell>
          <cell r="G32">
            <v>264.16000000000003</v>
          </cell>
        </row>
        <row r="33">
          <cell r="A33" t="str">
            <v>ES0021000011768324XA</v>
          </cell>
          <cell r="B33">
            <v>6540.28</v>
          </cell>
          <cell r="C33">
            <v>13828.060000000001</v>
          </cell>
          <cell r="D33">
            <v>12477.42</v>
          </cell>
          <cell r="E33">
            <v>11971.52</v>
          </cell>
          <cell r="F33">
            <v>20230.020000000004</v>
          </cell>
          <cell r="G33">
            <v>4305.6499999999996</v>
          </cell>
        </row>
        <row r="34">
          <cell r="A34" t="str">
            <v>ES0021000011953972PH</v>
          </cell>
          <cell r="F34">
            <v>206994.47000000006</v>
          </cell>
          <cell r="G34">
            <v>43458.8</v>
          </cell>
        </row>
        <row r="35">
          <cell r="A35" t="str">
            <v>ES0021000012041949SC</v>
          </cell>
          <cell r="B35">
            <v>1856.26</v>
          </cell>
          <cell r="C35">
            <v>6240.4500000000007</v>
          </cell>
          <cell r="D35">
            <v>5843.86</v>
          </cell>
          <cell r="E35">
            <v>5014.380000000001</v>
          </cell>
          <cell r="F35">
            <v>8269.760000000002</v>
          </cell>
          <cell r="G35">
            <v>1895.47</v>
          </cell>
        </row>
        <row r="36">
          <cell r="A36" t="str">
            <v>ES0021000012157617FK</v>
          </cell>
          <cell r="B36">
            <v>970.96</v>
          </cell>
          <cell r="C36">
            <v>1249.6400000000001</v>
          </cell>
          <cell r="D36">
            <v>859.18999999999994</v>
          </cell>
        </row>
        <row r="37">
          <cell r="A37" t="str">
            <v>ES0021000012192152ZX</v>
          </cell>
          <cell r="B37">
            <v>2820.15</v>
          </cell>
          <cell r="C37">
            <v>4654.1399999999994</v>
          </cell>
          <cell r="D37">
            <v>4229.6400000000003</v>
          </cell>
          <cell r="E37">
            <v>1577.66</v>
          </cell>
          <cell r="F37">
            <v>1165.77</v>
          </cell>
          <cell r="G37">
            <v>75.83</v>
          </cell>
        </row>
        <row r="38">
          <cell r="A38" t="str">
            <v>ES0021000012207949BY</v>
          </cell>
          <cell r="B38">
            <v>768.66</v>
          </cell>
          <cell r="C38">
            <v>2119.13</v>
          </cell>
          <cell r="D38">
            <v>1875.1600000000003</v>
          </cell>
          <cell r="E38">
            <v>1564.7799999999997</v>
          </cell>
          <cell r="F38">
            <v>3156.8699999999994</v>
          </cell>
          <cell r="G38">
            <v>793.76</v>
          </cell>
        </row>
        <row r="39">
          <cell r="A39" t="str">
            <v>ES0021000012632345VY</v>
          </cell>
          <cell r="B39">
            <v>3690.1800000000003</v>
          </cell>
          <cell r="C39">
            <v>7480.95</v>
          </cell>
          <cell r="D39">
            <v>6356.3</v>
          </cell>
          <cell r="E39">
            <v>7104.21</v>
          </cell>
          <cell r="F39">
            <v>6742.1599999999989</v>
          </cell>
          <cell r="G39">
            <v>1241.02</v>
          </cell>
        </row>
        <row r="40">
          <cell r="A40" t="str">
            <v>ES0021000012974988XH</v>
          </cell>
          <cell r="F40">
            <v>536.54000000000008</v>
          </cell>
          <cell r="G40">
            <v>27.83</v>
          </cell>
        </row>
        <row r="41">
          <cell r="A41" t="str">
            <v>ES0021000013059039PG</v>
          </cell>
          <cell r="F41">
            <v>118.32000000000001</v>
          </cell>
        </row>
        <row r="42">
          <cell r="A42" t="str">
            <v>ES0021000013059169JL</v>
          </cell>
          <cell r="F42">
            <v>116.98</v>
          </cell>
        </row>
        <row r="43">
          <cell r="A43" t="str">
            <v>ES0021000015787046YG</v>
          </cell>
          <cell r="B43">
            <v>479.59000000000003</v>
          </cell>
          <cell r="C43">
            <v>800.83000000000015</v>
          </cell>
          <cell r="D43">
            <v>810.79</v>
          </cell>
          <cell r="E43">
            <v>799.1099999999999</v>
          </cell>
          <cell r="F43">
            <v>618.56000000000006</v>
          </cell>
          <cell r="G43">
            <v>5.89</v>
          </cell>
        </row>
        <row r="44">
          <cell r="A44" t="str">
            <v>ES0021000016079028MR</v>
          </cell>
          <cell r="B44">
            <v>2324.71</v>
          </cell>
          <cell r="C44">
            <v>4862.4800000000005</v>
          </cell>
          <cell r="D44">
            <v>4170.79</v>
          </cell>
          <cell r="E44">
            <v>3406.3099999999995</v>
          </cell>
          <cell r="F44">
            <v>6032.7900000000009</v>
          </cell>
          <cell r="G44">
            <v>1337.8</v>
          </cell>
        </row>
        <row r="45">
          <cell r="A45" t="str">
            <v>ES0021000016635867LX</v>
          </cell>
          <cell r="B45">
            <v>1518.57</v>
          </cell>
          <cell r="C45">
            <v>2716.68</v>
          </cell>
          <cell r="D45">
            <v>2350.87</v>
          </cell>
          <cell r="E45">
            <v>2510.4899999999993</v>
          </cell>
          <cell r="F45">
            <v>3623.4000000000005</v>
          </cell>
          <cell r="G45">
            <v>515.99</v>
          </cell>
        </row>
        <row r="46">
          <cell r="A46" t="str">
            <v>ES0021000017159269YR</v>
          </cell>
          <cell r="B46">
            <v>5933.78</v>
          </cell>
          <cell r="C46">
            <v>11613.179999999998</v>
          </cell>
          <cell r="D46">
            <v>10443.82</v>
          </cell>
          <cell r="E46">
            <v>10019.550000000001</v>
          </cell>
          <cell r="F46">
            <v>17827.439999999999</v>
          </cell>
          <cell r="G46">
            <v>4122.07</v>
          </cell>
        </row>
        <row r="47">
          <cell r="A47" t="str">
            <v>ES0021000017890795WN</v>
          </cell>
          <cell r="B47">
            <v>886.17000000000019</v>
          </cell>
          <cell r="C47">
            <v>2297.13</v>
          </cell>
          <cell r="D47">
            <v>2049.63</v>
          </cell>
          <cell r="E47">
            <v>1708.82</v>
          </cell>
          <cell r="F47">
            <v>2661.1</v>
          </cell>
          <cell r="G47">
            <v>661.25</v>
          </cell>
        </row>
        <row r="48">
          <cell r="A48" t="str">
            <v>ES0021000017912635DW</v>
          </cell>
          <cell r="B48">
            <v>3550.25</v>
          </cell>
          <cell r="C48">
            <v>7265.81</v>
          </cell>
          <cell r="D48">
            <v>7122.83</v>
          </cell>
          <cell r="E48">
            <v>9409.7099999999991</v>
          </cell>
          <cell r="F48">
            <v>16610.400000000001</v>
          </cell>
          <cell r="G48">
            <v>3589.42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5B84B-BBFC-4981-95C8-60298437566A}">
  <sheetPr>
    <pageSetUpPr fitToPage="1"/>
  </sheetPr>
  <dimension ref="A1:R58"/>
  <sheetViews>
    <sheetView tabSelected="1" zoomScale="85" zoomScaleNormal="85" workbookViewId="0">
      <selection activeCell="C4" sqref="C4"/>
    </sheetView>
  </sheetViews>
  <sheetFormatPr baseColWidth="10" defaultRowHeight="15" x14ac:dyDescent="0.25"/>
  <cols>
    <col min="1" max="1" width="36.42578125" customWidth="1"/>
    <col min="2" max="2" width="40.85546875" customWidth="1"/>
    <col min="3" max="3" width="31.7109375" bestFit="1" customWidth="1"/>
    <col min="4" max="4" width="39.7109375" bestFit="1" customWidth="1"/>
    <col min="5" max="5" width="13.5703125" customWidth="1"/>
    <col min="6" max="6" width="15.28515625" customWidth="1"/>
    <col min="7" max="7" width="10.85546875" bestFit="1" customWidth="1"/>
    <col min="11" max="11" width="12.42578125" bestFit="1" customWidth="1"/>
    <col min="13" max="13" width="11.5703125" bestFit="1" customWidth="1"/>
    <col min="14" max="14" width="11.7109375" bestFit="1" customWidth="1"/>
    <col min="17" max="17" width="11.7109375" bestFit="1" customWidth="1"/>
    <col min="18" max="18" width="13.140625" bestFit="1" customWidth="1"/>
  </cols>
  <sheetData>
    <row r="1" spans="1:11" x14ac:dyDescent="0.25">
      <c r="A1" s="1" t="s">
        <v>0</v>
      </c>
      <c r="B1" s="1"/>
    </row>
    <row r="2" spans="1:11" x14ac:dyDescent="0.25">
      <c r="A2" s="2"/>
      <c r="B2" s="2"/>
    </row>
    <row r="3" spans="1:11" x14ac:dyDescent="0.25">
      <c r="A3" s="3" t="s">
        <v>1</v>
      </c>
      <c r="B3" s="3"/>
    </row>
    <row r="4" spans="1:11" x14ac:dyDescent="0.25">
      <c r="A4" s="3" t="s">
        <v>2</v>
      </c>
      <c r="B4" s="3"/>
    </row>
    <row r="5" spans="1:11" x14ac:dyDescent="0.25">
      <c r="A5" s="3" t="s">
        <v>3</v>
      </c>
      <c r="B5" s="3"/>
    </row>
    <row r="6" spans="1:11" x14ac:dyDescent="0.25">
      <c r="A6" s="3" t="s">
        <v>4</v>
      </c>
      <c r="B6" s="3"/>
    </row>
    <row r="7" spans="1:11" x14ac:dyDescent="0.25">
      <c r="A7" s="3"/>
      <c r="B7" s="3"/>
    </row>
    <row r="8" spans="1:11" x14ac:dyDescent="0.25">
      <c r="E8" s="51" t="s">
        <v>119</v>
      </c>
      <c r="F8" s="51"/>
      <c r="G8" s="51"/>
      <c r="H8" s="51"/>
      <c r="I8" s="51"/>
      <c r="J8" s="51"/>
    </row>
    <row r="9" spans="1:11" s="54" customFormat="1" ht="15.75" x14ac:dyDescent="0.25">
      <c r="A9" s="52" t="s">
        <v>5</v>
      </c>
      <c r="B9" s="52" t="s">
        <v>6</v>
      </c>
      <c r="C9" s="52" t="s">
        <v>7</v>
      </c>
      <c r="D9" s="53" t="s">
        <v>8</v>
      </c>
      <c r="E9" s="53">
        <v>2017</v>
      </c>
      <c r="F9" s="53">
        <v>2018</v>
      </c>
      <c r="G9" s="53">
        <v>2019</v>
      </c>
      <c r="H9" s="53">
        <v>2020</v>
      </c>
      <c r="I9" s="53">
        <v>2021</v>
      </c>
      <c r="J9" s="53">
        <v>2022</v>
      </c>
      <c r="K9" s="53" t="s">
        <v>9</v>
      </c>
    </row>
    <row r="10" spans="1:11" x14ac:dyDescent="0.25">
      <c r="A10" s="4" t="s">
        <v>10</v>
      </c>
      <c r="B10" s="5" t="s">
        <v>11</v>
      </c>
      <c r="C10" s="6" t="s">
        <v>12</v>
      </c>
      <c r="D10" s="7" t="s">
        <v>11</v>
      </c>
      <c r="E10" s="8">
        <f>SUMIF([1]Tablas!$A$7:$A$48,A10,[1]Tablas!$B$7:$B$48)</f>
        <v>3904</v>
      </c>
      <c r="F10" s="8">
        <f>SUMIF([1]Tablas!$A$7:$A$48,A10,[1]Tablas!$C$7:$C$48)</f>
        <v>12473.119999999999</v>
      </c>
      <c r="G10" s="8">
        <f>SUMIF([1]Tablas!$A$7:$A$48,A10,[1]Tablas!$D$7:$D$48)</f>
        <v>11152.57</v>
      </c>
      <c r="H10" s="8">
        <f>SUMIF([1]Tablas!$A$7:$A$48,A10,[1]Tablas!$E$7:$E$48)</f>
        <v>8720.11</v>
      </c>
      <c r="I10" s="8">
        <f>SUMIF([1]Tablas!$A$7:$A$48,A10,[1]Tablas!$F$7:$F$48)</f>
        <v>15633.650000000001</v>
      </c>
      <c r="J10" s="8">
        <f>SUMIF([1]Tablas!$A$7:$A$48,A10,[1]Tablas!$G$7:$G$48)</f>
        <v>3588.2</v>
      </c>
      <c r="K10" s="9">
        <f>SUM(E10:J10)</f>
        <v>55471.65</v>
      </c>
    </row>
    <row r="11" spans="1:11" x14ac:dyDescent="0.25">
      <c r="A11" s="4" t="s">
        <v>13</v>
      </c>
      <c r="B11" s="5" t="s">
        <v>11</v>
      </c>
      <c r="C11" s="6" t="s">
        <v>14</v>
      </c>
      <c r="D11" s="7" t="s">
        <v>11</v>
      </c>
      <c r="E11" s="8">
        <f>SUMIF([1]Tablas!$A$7:$A$48,A11,[1]Tablas!$B$7:$B$48)</f>
        <v>10540.14</v>
      </c>
      <c r="F11" s="8">
        <f>SUMIF([1]Tablas!$A$7:$A$48,A11,[1]Tablas!$C$7:$C$48)</f>
        <v>24138.780000000002</v>
      </c>
      <c r="G11" s="8">
        <f>SUMIF([1]Tablas!$A$7:$A$48,A11,[1]Tablas!$D$7:$D$48)</f>
        <v>18919.239999999998</v>
      </c>
      <c r="H11" s="8">
        <f>SUMIF([1]Tablas!$A$7:$A$48,A11,[1]Tablas!$E$7:$E$48)</f>
        <v>15769.23</v>
      </c>
      <c r="I11" s="8">
        <f>SUMIF([1]Tablas!$A$7:$A$48,A11,[1]Tablas!$F$7:$F$48)</f>
        <v>27582.81</v>
      </c>
      <c r="J11" s="8">
        <f>SUMIF([1]Tablas!$A$7:$A$48,A11,[1]Tablas!$G$7:$G$48)</f>
        <v>6129.09</v>
      </c>
      <c r="K11" s="9">
        <f t="shared" ref="K11:K49" si="0">SUM(E11:J11)</f>
        <v>103079.29</v>
      </c>
    </row>
    <row r="12" spans="1:11" x14ac:dyDescent="0.25">
      <c r="A12" s="4" t="s">
        <v>15</v>
      </c>
      <c r="B12" s="5" t="s">
        <v>11</v>
      </c>
      <c r="C12" s="6" t="s">
        <v>16</v>
      </c>
      <c r="D12" s="7" t="s">
        <v>11</v>
      </c>
      <c r="E12" s="8">
        <f>SUMIF([1]Tablas!$A$7:$A$48,A12,[1]Tablas!$B$7:$B$48)</f>
        <v>7736.9</v>
      </c>
      <c r="F12" s="8">
        <f>SUMIF([1]Tablas!$A$7:$A$48,A12,[1]Tablas!$C$7:$C$48)</f>
        <v>15560.13</v>
      </c>
      <c r="G12" s="8">
        <f>SUMIF([1]Tablas!$A$7:$A$48,A12,[1]Tablas!$D$7:$D$48)</f>
        <v>13961.8</v>
      </c>
      <c r="H12" s="8">
        <f>SUMIF([1]Tablas!$A$7:$A$48,A12,[1]Tablas!$E$7:$E$48)</f>
        <v>12837.670000000002</v>
      </c>
      <c r="I12" s="8">
        <f>SUMIF([1]Tablas!$A$7:$A$48,A12,[1]Tablas!$F$7:$F$48)</f>
        <v>21909.38</v>
      </c>
      <c r="J12" s="8">
        <f>SUMIF([1]Tablas!$A$7:$A$48,A12,[1]Tablas!$G$7:$G$48)</f>
        <v>4656.93</v>
      </c>
      <c r="K12" s="9">
        <f t="shared" si="0"/>
        <v>76662.81</v>
      </c>
    </row>
    <row r="13" spans="1:11" x14ac:dyDescent="0.25">
      <c r="A13" s="4" t="s">
        <v>17</v>
      </c>
      <c r="B13" s="5" t="s">
        <v>11</v>
      </c>
      <c r="C13" s="6" t="s">
        <v>18</v>
      </c>
      <c r="D13" s="7" t="s">
        <v>11</v>
      </c>
      <c r="E13" s="8">
        <f>SUMIF([1]Tablas!$A$7:$A$48,A13,[1]Tablas!$B$7:$B$48)</f>
        <v>4230.04</v>
      </c>
      <c r="F13" s="8">
        <f>SUMIF([1]Tablas!$A$7:$A$48,A13,[1]Tablas!$C$7:$C$48)</f>
        <v>8891.8100000000013</v>
      </c>
      <c r="G13" s="8">
        <f>SUMIF([1]Tablas!$A$7:$A$48,A13,[1]Tablas!$D$7:$D$48)</f>
        <v>5990.5000000000009</v>
      </c>
      <c r="H13" s="8">
        <f>SUMIF([1]Tablas!$A$7:$A$48,A13,[1]Tablas!$E$7:$E$48)</f>
        <v>4404.2999999999993</v>
      </c>
      <c r="I13" s="8">
        <f>SUMIF([1]Tablas!$A$7:$A$48,A13,[1]Tablas!$F$7:$F$48)</f>
        <v>6922.45</v>
      </c>
      <c r="J13" s="8">
        <f>SUMIF([1]Tablas!$A$7:$A$48,A13,[1]Tablas!$G$7:$G$48)</f>
        <v>1505.87</v>
      </c>
      <c r="K13" s="9">
        <f t="shared" si="0"/>
        <v>31944.97</v>
      </c>
    </row>
    <row r="14" spans="1:11" x14ac:dyDescent="0.25">
      <c r="A14" s="4" t="s">
        <v>19</v>
      </c>
      <c r="B14" s="5" t="s">
        <v>11</v>
      </c>
      <c r="C14" s="6" t="s">
        <v>20</v>
      </c>
      <c r="D14" s="7" t="s">
        <v>11</v>
      </c>
      <c r="E14" s="8">
        <f>SUMIF([1]Tablas!$A$7:$A$48,A14,[1]Tablas!$B$7:$B$48)</f>
        <v>1502.7800000000002</v>
      </c>
      <c r="F14" s="8">
        <f>SUMIF([1]Tablas!$A$7:$A$48,A14,[1]Tablas!$C$7:$C$48)</f>
        <v>6206.36</v>
      </c>
      <c r="G14" s="8">
        <f>SUMIF([1]Tablas!$A$7:$A$48,A14,[1]Tablas!$D$7:$D$48)</f>
        <v>6398.6900000000005</v>
      </c>
      <c r="H14" s="8">
        <f>SUMIF([1]Tablas!$A$7:$A$48,A14,[1]Tablas!$E$7:$E$48)</f>
        <v>5138.8100000000004</v>
      </c>
      <c r="I14" s="8">
        <f>SUMIF([1]Tablas!$A$7:$A$48,A14,[1]Tablas!$F$7:$F$48)</f>
        <v>9101.1700000000019</v>
      </c>
      <c r="J14" s="8">
        <f>SUMIF([1]Tablas!$A$7:$A$48,A14,[1]Tablas!$G$7:$G$48)</f>
        <v>2511.7199999999998</v>
      </c>
      <c r="K14" s="9">
        <f t="shared" si="0"/>
        <v>30859.530000000002</v>
      </c>
    </row>
    <row r="15" spans="1:11" x14ac:dyDescent="0.25">
      <c r="A15" s="4" t="s">
        <v>21</v>
      </c>
      <c r="B15" s="5" t="s">
        <v>11</v>
      </c>
      <c r="C15" s="6" t="s">
        <v>22</v>
      </c>
      <c r="D15" s="7" t="s">
        <v>11</v>
      </c>
      <c r="E15" s="8">
        <f>SUMIF([1]Tablas!$A$7:$A$48,A15,[1]Tablas!$B$7:$B$48)</f>
        <v>11637.419999999998</v>
      </c>
      <c r="F15" s="8">
        <f>SUMIF([1]Tablas!$A$7:$A$48,A15,[1]Tablas!$C$7:$C$48)</f>
        <v>19150.95</v>
      </c>
      <c r="G15" s="8">
        <f>SUMIF([1]Tablas!$A$7:$A$48,A15,[1]Tablas!$D$7:$D$48)</f>
        <v>18249.349999999999</v>
      </c>
      <c r="H15" s="8">
        <f>SUMIF([1]Tablas!$A$7:$A$48,A15,[1]Tablas!$E$7:$E$48)</f>
        <v>17452.050000000003</v>
      </c>
      <c r="I15" s="8">
        <f>SUMIF([1]Tablas!$A$7:$A$48,A15,[1]Tablas!$F$7:$F$48)</f>
        <v>26846.959999999995</v>
      </c>
      <c r="J15" s="8">
        <f>SUMIF([1]Tablas!$A$7:$A$48,A15,[1]Tablas!$G$7:$G$48)</f>
        <v>5632.96</v>
      </c>
      <c r="K15" s="9">
        <f t="shared" si="0"/>
        <v>98969.69</v>
      </c>
    </row>
    <row r="16" spans="1:11" x14ac:dyDescent="0.25">
      <c r="A16" s="4" t="s">
        <v>23</v>
      </c>
      <c r="B16" s="5" t="s">
        <v>11</v>
      </c>
      <c r="C16" s="6" t="s">
        <v>24</v>
      </c>
      <c r="D16" s="7" t="s">
        <v>11</v>
      </c>
      <c r="E16" s="8">
        <f>SUMIF([1]Tablas!$A$7:$A$48,A16,[1]Tablas!$B$7:$B$48)</f>
        <v>10313.300000000001</v>
      </c>
      <c r="F16" s="8">
        <f>SUMIF([1]Tablas!$A$7:$A$48,A16,[1]Tablas!$C$7:$C$48)</f>
        <v>21978.61</v>
      </c>
      <c r="G16" s="8">
        <f>SUMIF([1]Tablas!$A$7:$A$48,A16,[1]Tablas!$D$7:$D$48)</f>
        <v>22182.65</v>
      </c>
      <c r="H16" s="8">
        <f>SUMIF([1]Tablas!$A$7:$A$48,A16,[1]Tablas!$E$7:$E$48)</f>
        <v>19218.410000000003</v>
      </c>
      <c r="I16" s="8">
        <f>SUMIF([1]Tablas!$A$7:$A$48,A16,[1]Tablas!$F$7:$F$48)</f>
        <v>28039.750000000004</v>
      </c>
      <c r="J16" s="8">
        <f>SUMIF([1]Tablas!$A$7:$A$48,A16,[1]Tablas!$G$7:$G$48)</f>
        <v>3848.15</v>
      </c>
      <c r="K16" s="9">
        <f t="shared" si="0"/>
        <v>105580.87</v>
      </c>
    </row>
    <row r="17" spans="1:11" x14ac:dyDescent="0.25">
      <c r="A17" s="4" t="s">
        <v>25</v>
      </c>
      <c r="B17" s="5" t="s">
        <v>11</v>
      </c>
      <c r="C17" s="6" t="s">
        <v>26</v>
      </c>
      <c r="D17" s="7" t="s">
        <v>11</v>
      </c>
      <c r="E17" s="8">
        <f>SUMIF([1]Tablas!$A$7:$A$48,A17,[1]Tablas!$B$7:$B$48)</f>
        <v>9179.9900000000016</v>
      </c>
      <c r="F17" s="8">
        <f>SUMIF([1]Tablas!$A$7:$A$48,A17,[1]Tablas!$C$7:$C$48)</f>
        <v>18764.38</v>
      </c>
      <c r="G17" s="8">
        <f>SUMIF([1]Tablas!$A$7:$A$48,A17,[1]Tablas!$D$7:$D$48)</f>
        <v>16378.15</v>
      </c>
      <c r="H17" s="8">
        <f>SUMIF([1]Tablas!$A$7:$A$48,A17,[1]Tablas!$E$7:$E$48)</f>
        <v>15009.189999999999</v>
      </c>
      <c r="I17" s="8">
        <f>SUMIF([1]Tablas!$A$7:$A$48,A17,[1]Tablas!$F$7:$F$48)</f>
        <v>25373.379999999997</v>
      </c>
      <c r="J17" s="8">
        <f>SUMIF([1]Tablas!$A$7:$A$48,A17,[1]Tablas!$G$7:$G$48)</f>
        <v>5150.1099999999997</v>
      </c>
      <c r="K17" s="9">
        <f t="shared" si="0"/>
        <v>89855.2</v>
      </c>
    </row>
    <row r="18" spans="1:11" x14ac:dyDescent="0.25">
      <c r="A18" s="4" t="s">
        <v>27</v>
      </c>
      <c r="B18" s="5" t="s">
        <v>11</v>
      </c>
      <c r="C18" s="6" t="s">
        <v>28</v>
      </c>
      <c r="D18" s="7" t="s">
        <v>11</v>
      </c>
      <c r="E18" s="8">
        <f>SUMIF([1]Tablas!$A$7:$A$48,A18,[1]Tablas!$B$7:$B$48)</f>
        <v>6119.7</v>
      </c>
      <c r="F18" s="8">
        <f>SUMIF([1]Tablas!$A$7:$A$48,A18,[1]Tablas!$C$7:$C$48)</f>
        <v>11317.400000000001</v>
      </c>
      <c r="G18" s="8">
        <f>SUMIF([1]Tablas!$A$7:$A$48,A18,[1]Tablas!$D$7:$D$48)</f>
        <v>10369.620000000001</v>
      </c>
      <c r="H18" s="8">
        <f>SUMIF([1]Tablas!$A$7:$A$48,A18,[1]Tablas!$E$7:$E$48)</f>
        <v>9730.1099999999969</v>
      </c>
      <c r="I18" s="8">
        <f>SUMIF([1]Tablas!$A$7:$A$48,A18,[1]Tablas!$F$7:$F$48)</f>
        <v>15578.009999999998</v>
      </c>
      <c r="J18" s="8">
        <f>SUMIF([1]Tablas!$A$7:$A$48,A18,[1]Tablas!$G$7:$G$48)</f>
        <v>3819.66</v>
      </c>
      <c r="K18" s="9">
        <f t="shared" si="0"/>
        <v>56934.5</v>
      </c>
    </row>
    <row r="19" spans="1:11" x14ac:dyDescent="0.25">
      <c r="A19" s="4" t="s">
        <v>29</v>
      </c>
      <c r="B19" s="5" t="s">
        <v>11</v>
      </c>
      <c r="C19" s="6" t="s">
        <v>30</v>
      </c>
      <c r="D19" s="7" t="s">
        <v>11</v>
      </c>
      <c r="E19" s="8">
        <f>SUMIF([1]Tablas!$A$7:$A$48,A19,[1]Tablas!$B$7:$B$48)</f>
        <v>6540.28</v>
      </c>
      <c r="F19" s="8">
        <f>SUMIF([1]Tablas!$A$7:$A$48,A19,[1]Tablas!$C$7:$C$48)</f>
        <v>13828.060000000001</v>
      </c>
      <c r="G19" s="8">
        <f>SUMIF([1]Tablas!$A$7:$A$48,A19,[1]Tablas!$D$7:$D$48)</f>
        <v>12477.42</v>
      </c>
      <c r="H19" s="8">
        <f>SUMIF([1]Tablas!$A$7:$A$48,A19,[1]Tablas!$E$7:$E$48)</f>
        <v>11971.52</v>
      </c>
      <c r="I19" s="8">
        <f>SUMIF([1]Tablas!$A$7:$A$48,A19,[1]Tablas!$F$7:$F$48)</f>
        <v>20230.020000000004</v>
      </c>
      <c r="J19" s="8">
        <f>SUMIF([1]Tablas!$A$7:$A$48,A19,[1]Tablas!$G$7:$G$48)</f>
        <v>4305.6499999999996</v>
      </c>
      <c r="K19" s="9">
        <f t="shared" si="0"/>
        <v>69352.95</v>
      </c>
    </row>
    <row r="20" spans="1:11" x14ac:dyDescent="0.25">
      <c r="A20" s="4" t="s">
        <v>31</v>
      </c>
      <c r="B20" s="5" t="s">
        <v>11</v>
      </c>
      <c r="C20" s="6" t="s">
        <v>32</v>
      </c>
      <c r="D20" s="7" t="s">
        <v>11</v>
      </c>
      <c r="E20" s="8">
        <f>SUMIF([1]Tablas!$A$7:$A$48,A20,[1]Tablas!$B$7:$B$48)</f>
        <v>1856.26</v>
      </c>
      <c r="F20" s="8">
        <f>SUMIF([1]Tablas!$A$7:$A$48,A20,[1]Tablas!$C$7:$C$48)</f>
        <v>6240.4500000000007</v>
      </c>
      <c r="G20" s="8">
        <f>SUMIF([1]Tablas!$A$7:$A$48,A20,[1]Tablas!$D$7:$D$48)</f>
        <v>5843.86</v>
      </c>
      <c r="H20" s="8">
        <f>SUMIF([1]Tablas!$A$7:$A$48,A20,[1]Tablas!$E$7:$E$48)</f>
        <v>5014.380000000001</v>
      </c>
      <c r="I20" s="8">
        <f>SUMIF([1]Tablas!$A$7:$A$48,A20,[1]Tablas!$F$7:$F$48)</f>
        <v>8269.760000000002</v>
      </c>
      <c r="J20" s="8">
        <f>SUMIF([1]Tablas!$A$7:$A$48,A20,[1]Tablas!$G$7:$G$48)</f>
        <v>1895.47</v>
      </c>
      <c r="K20" s="9">
        <f t="shared" si="0"/>
        <v>29120.180000000004</v>
      </c>
    </row>
    <row r="21" spans="1:11" x14ac:dyDescent="0.25">
      <c r="A21" s="4" t="s">
        <v>33</v>
      </c>
      <c r="B21" s="5" t="s">
        <v>11</v>
      </c>
      <c r="C21" s="6" t="s">
        <v>34</v>
      </c>
      <c r="D21" s="7" t="s">
        <v>11</v>
      </c>
      <c r="E21" s="8">
        <f>SUMIF([1]Tablas!$A$7:$A$48,A21,[1]Tablas!$B$7:$B$48)</f>
        <v>768.66</v>
      </c>
      <c r="F21" s="8">
        <f>SUMIF([1]Tablas!$A$7:$A$48,A21,[1]Tablas!$C$7:$C$48)</f>
        <v>2119.13</v>
      </c>
      <c r="G21" s="8">
        <f>SUMIF([1]Tablas!$A$7:$A$48,A21,[1]Tablas!$D$7:$D$48)</f>
        <v>1875.1600000000003</v>
      </c>
      <c r="H21" s="8">
        <f>SUMIF([1]Tablas!$A$7:$A$48,A21,[1]Tablas!$E$7:$E$48)</f>
        <v>1564.7799999999997</v>
      </c>
      <c r="I21" s="8">
        <f>SUMIF([1]Tablas!$A$7:$A$48,A21,[1]Tablas!$F$7:$F$48)</f>
        <v>3156.8699999999994</v>
      </c>
      <c r="J21" s="8">
        <f>SUMIF([1]Tablas!$A$7:$A$48,A21,[1]Tablas!$G$7:$G$48)</f>
        <v>793.76</v>
      </c>
      <c r="K21" s="9">
        <f t="shared" si="0"/>
        <v>10278.36</v>
      </c>
    </row>
    <row r="22" spans="1:11" x14ac:dyDescent="0.25">
      <c r="A22" s="4" t="s">
        <v>35</v>
      </c>
      <c r="B22" s="5" t="s">
        <v>11</v>
      </c>
      <c r="C22" s="6" t="s">
        <v>36</v>
      </c>
      <c r="D22" s="7" t="s">
        <v>11</v>
      </c>
      <c r="E22" s="8">
        <f>SUMIF([1]Tablas!$A$7:$A$48,A22,[1]Tablas!$B$7:$B$48)</f>
        <v>3690.1800000000003</v>
      </c>
      <c r="F22" s="8">
        <f>SUMIF([1]Tablas!$A$7:$A$48,A22,[1]Tablas!$C$7:$C$48)</f>
        <v>7480.95</v>
      </c>
      <c r="G22" s="8">
        <f>SUMIF([1]Tablas!$A$7:$A$48,A22,[1]Tablas!$D$7:$D$48)</f>
        <v>6356.3</v>
      </c>
      <c r="H22" s="8">
        <f>SUMIF([1]Tablas!$A$7:$A$48,A22,[1]Tablas!$E$7:$E$48)</f>
        <v>7104.21</v>
      </c>
      <c r="I22" s="8">
        <f>SUMIF([1]Tablas!$A$7:$A$48,A22,[1]Tablas!$F$7:$F$48)</f>
        <v>6742.1599999999989</v>
      </c>
      <c r="J22" s="8">
        <f>SUMIF([1]Tablas!$A$7:$A$48,A22,[1]Tablas!$G$7:$G$48)</f>
        <v>1241.02</v>
      </c>
      <c r="K22" s="9">
        <f t="shared" si="0"/>
        <v>32614.82</v>
      </c>
    </row>
    <row r="23" spans="1:11" x14ac:dyDescent="0.25">
      <c r="A23" s="4" t="s">
        <v>37</v>
      </c>
      <c r="B23" s="5" t="s">
        <v>11</v>
      </c>
      <c r="C23" s="6" t="s">
        <v>38</v>
      </c>
      <c r="D23" s="7" t="s">
        <v>11</v>
      </c>
      <c r="E23" s="8">
        <f>SUMIF([1]Tablas!$A$7:$A$48,A23,[1]Tablas!$B$7:$B$48)</f>
        <v>2324.71</v>
      </c>
      <c r="F23" s="8">
        <f>SUMIF([1]Tablas!$A$7:$A$48,A23,[1]Tablas!$C$7:$C$48)</f>
        <v>4862.4800000000005</v>
      </c>
      <c r="G23" s="8">
        <f>SUMIF([1]Tablas!$A$7:$A$48,A23,[1]Tablas!$D$7:$D$48)</f>
        <v>4170.79</v>
      </c>
      <c r="H23" s="8">
        <f>SUMIF([1]Tablas!$A$7:$A$48,A23,[1]Tablas!$E$7:$E$48)</f>
        <v>3406.3099999999995</v>
      </c>
      <c r="I23" s="8">
        <f>SUMIF([1]Tablas!$A$7:$A$48,A23,[1]Tablas!$F$7:$F$48)</f>
        <v>6032.7900000000009</v>
      </c>
      <c r="J23" s="8">
        <f>SUMIF([1]Tablas!$A$7:$A$48,A23,[1]Tablas!$G$7:$G$48)</f>
        <v>1337.8</v>
      </c>
      <c r="K23" s="9">
        <f t="shared" si="0"/>
        <v>22134.880000000001</v>
      </c>
    </row>
    <row r="24" spans="1:11" x14ac:dyDescent="0.25">
      <c r="A24" s="4" t="s">
        <v>39</v>
      </c>
      <c r="B24" s="5" t="s">
        <v>11</v>
      </c>
      <c r="C24" s="6" t="s">
        <v>40</v>
      </c>
      <c r="D24" s="7" t="s">
        <v>11</v>
      </c>
      <c r="E24" s="8">
        <f>SUMIF([1]Tablas!$A$7:$A$48,A24,[1]Tablas!$B$7:$B$48)</f>
        <v>5933.78</v>
      </c>
      <c r="F24" s="8">
        <f>SUMIF([1]Tablas!$A$7:$A$48,A24,[1]Tablas!$C$7:$C$48)</f>
        <v>11613.179999999998</v>
      </c>
      <c r="G24" s="8">
        <f>SUMIF([1]Tablas!$A$7:$A$48,A24,[1]Tablas!$D$7:$D$48)</f>
        <v>10443.82</v>
      </c>
      <c r="H24" s="8">
        <f>SUMIF([1]Tablas!$A$7:$A$48,A24,[1]Tablas!$E$7:$E$48)</f>
        <v>10019.550000000001</v>
      </c>
      <c r="I24" s="8">
        <f>SUMIF([1]Tablas!$A$7:$A$48,A24,[1]Tablas!$F$7:$F$48)</f>
        <v>17827.439999999999</v>
      </c>
      <c r="J24" s="8">
        <f>SUMIF([1]Tablas!$A$7:$A$48,A24,[1]Tablas!$G$7:$G$48)</f>
        <v>4122.07</v>
      </c>
      <c r="K24" s="9">
        <f t="shared" si="0"/>
        <v>59959.840000000004</v>
      </c>
    </row>
    <row r="25" spans="1:11" x14ac:dyDescent="0.25">
      <c r="A25" s="4" t="s">
        <v>41</v>
      </c>
      <c r="B25" s="5" t="s">
        <v>11</v>
      </c>
      <c r="C25" s="6" t="s">
        <v>42</v>
      </c>
      <c r="D25" s="7" t="s">
        <v>11</v>
      </c>
      <c r="E25" s="8">
        <f>SUMIF([1]Tablas!$A$7:$A$48,A25,[1]Tablas!$B$7:$B$48)</f>
        <v>3550.25</v>
      </c>
      <c r="F25" s="8">
        <f>SUMIF([1]Tablas!$A$7:$A$48,A25,[1]Tablas!$C$7:$C$48)</f>
        <v>7265.81</v>
      </c>
      <c r="G25" s="8">
        <f>SUMIF([1]Tablas!$A$7:$A$48,A25,[1]Tablas!$D$7:$D$48)</f>
        <v>7122.83</v>
      </c>
      <c r="H25" s="8">
        <f>SUMIF([1]Tablas!$A$7:$A$48,A25,[1]Tablas!$E$7:$E$48)</f>
        <v>9409.7099999999991</v>
      </c>
      <c r="I25" s="8">
        <f>SUMIF([1]Tablas!$A$7:$A$48,A25,[1]Tablas!$F$7:$F$48)</f>
        <v>16610.400000000001</v>
      </c>
      <c r="J25" s="8">
        <f>SUMIF([1]Tablas!$A$7:$A$48,A25,[1]Tablas!$G$7:$G$48)</f>
        <v>3589.42</v>
      </c>
      <c r="K25" s="9">
        <f t="shared" si="0"/>
        <v>47548.42</v>
      </c>
    </row>
    <row r="26" spans="1:11" x14ac:dyDescent="0.25">
      <c r="A26" s="4" t="s">
        <v>43</v>
      </c>
      <c r="B26" s="5" t="s">
        <v>11</v>
      </c>
      <c r="C26" s="6" t="s">
        <v>44</v>
      </c>
      <c r="D26" s="7" t="s">
        <v>11</v>
      </c>
      <c r="E26" s="8">
        <f>SUMIF([1]Tablas!$A$7:$A$48,A26,[1]Tablas!$B$7:$B$48)</f>
        <v>1901.62</v>
      </c>
      <c r="F26" s="8">
        <f>SUMIF([1]Tablas!$A$7:$A$48,A26,[1]Tablas!$C$7:$C$48)</f>
        <v>5669.82</v>
      </c>
      <c r="G26" s="8">
        <f>SUMIF([1]Tablas!$A$7:$A$48,A26,[1]Tablas!$D$7:$D$48)</f>
        <v>5060.3599999999997</v>
      </c>
      <c r="H26" s="8">
        <f>SUMIF([1]Tablas!$A$7:$A$48,A26,[1]Tablas!$E$7:$E$48)</f>
        <v>1998.15</v>
      </c>
      <c r="I26" s="8">
        <f>SUMIF([1]Tablas!$A$7:$A$48,A26,[1]Tablas!$F$7:$F$48)</f>
        <v>2562.2599999999998</v>
      </c>
      <c r="J26" s="8">
        <f>SUMIF([1]Tablas!$A$7:$A$48,A26,[1]Tablas!$G$7:$G$48)</f>
        <v>0</v>
      </c>
      <c r="K26" s="9">
        <f t="shared" si="0"/>
        <v>17192.21</v>
      </c>
    </row>
    <row r="27" spans="1:11" x14ac:dyDescent="0.25">
      <c r="A27" s="4" t="s">
        <v>45</v>
      </c>
      <c r="B27" s="5" t="s">
        <v>46</v>
      </c>
      <c r="C27" s="6" t="s">
        <v>47</v>
      </c>
      <c r="D27" s="7" t="s">
        <v>11</v>
      </c>
      <c r="E27" s="8">
        <f>SUMIF([1]Tablas!$A$7:$A$48,A27,[1]Tablas!$B$7:$B$48)</f>
        <v>970.96</v>
      </c>
      <c r="F27" s="8">
        <f>SUMIF([1]Tablas!$A$7:$A$48,A27,[1]Tablas!$C$7:$C$48)</f>
        <v>1249.6400000000001</v>
      </c>
      <c r="G27" s="8">
        <f>SUMIF([1]Tablas!$A$7:$A$48,A27,[1]Tablas!$D$7:$D$48)</f>
        <v>859.18999999999994</v>
      </c>
      <c r="H27" s="8">
        <f>SUMIF([1]Tablas!$A$7:$A$48,A27,[1]Tablas!$E$7:$E$48)</f>
        <v>0</v>
      </c>
      <c r="I27" s="8">
        <f>SUMIF([1]Tablas!$A$7:$A$48,A27,[1]Tablas!$F$7:$F$48)</f>
        <v>0</v>
      </c>
      <c r="J27" s="8">
        <f>SUMIF([1]Tablas!$A$7:$A$48,A27,[1]Tablas!$G$7:$G$48)</f>
        <v>0</v>
      </c>
      <c r="K27" s="9">
        <f t="shared" si="0"/>
        <v>3079.7900000000004</v>
      </c>
    </row>
    <row r="28" spans="1:11" x14ac:dyDescent="0.25">
      <c r="A28" s="4" t="s">
        <v>48</v>
      </c>
      <c r="B28" s="5" t="s">
        <v>46</v>
      </c>
      <c r="C28" s="6" t="s">
        <v>49</v>
      </c>
      <c r="D28" s="7" t="s">
        <v>11</v>
      </c>
      <c r="E28" s="8">
        <f>SUMIF([1]Tablas!$A$7:$A$48,A28,[1]Tablas!$B$7:$B$48)</f>
        <v>313.5</v>
      </c>
      <c r="F28" s="8">
        <f>SUMIF([1]Tablas!$A$7:$A$48,A28,[1]Tablas!$C$7:$C$48)</f>
        <v>400.56</v>
      </c>
      <c r="G28" s="8">
        <f>SUMIF([1]Tablas!$A$7:$A$48,A28,[1]Tablas!$D$7:$D$48)</f>
        <v>262.62</v>
      </c>
      <c r="H28" s="8">
        <f>SUMIF([1]Tablas!$A$7:$A$48,A28,[1]Tablas!$E$7:$E$48)</f>
        <v>0</v>
      </c>
      <c r="I28" s="8">
        <f>SUMIF([1]Tablas!$A$7:$A$48,A28,[1]Tablas!$F$7:$F$48)</f>
        <v>0</v>
      </c>
      <c r="J28" s="8">
        <f>SUMIF([1]Tablas!$A$7:$A$48,A28,[1]Tablas!$G$7:$G$48)</f>
        <v>0</v>
      </c>
      <c r="K28" s="9">
        <f t="shared" si="0"/>
        <v>976.68</v>
      </c>
    </row>
    <row r="29" spans="1:11" x14ac:dyDescent="0.25">
      <c r="A29" s="10" t="s">
        <v>50</v>
      </c>
      <c r="B29" s="10" t="s">
        <v>51</v>
      </c>
      <c r="C29" s="11" t="s">
        <v>52</v>
      </c>
      <c r="D29" s="12" t="s">
        <v>53</v>
      </c>
      <c r="E29" s="8">
        <f>SUMIF([1]Tablas!$A$7:$A$48,A29,[1]Tablas!$B$7:$B$48)</f>
        <v>2820.15</v>
      </c>
      <c r="F29" s="8">
        <f>SUMIF([1]Tablas!$A$7:$A$48,A29,[1]Tablas!$C$7:$C$48)</f>
        <v>4654.1399999999994</v>
      </c>
      <c r="G29" s="8">
        <f>SUMIF([1]Tablas!$A$7:$A$48,A29,[1]Tablas!$D$7:$D$48)</f>
        <v>4229.6400000000003</v>
      </c>
      <c r="H29" s="8">
        <f>SUMIF([1]Tablas!$A$7:$A$48,A29,[1]Tablas!$E$7:$E$48)</f>
        <v>1577.66</v>
      </c>
      <c r="I29" s="8">
        <f>SUMIF([1]Tablas!$A$7:$A$48,A29,[1]Tablas!$F$7:$F$48)</f>
        <v>1165.77</v>
      </c>
      <c r="J29" s="8">
        <f>SUMIF([1]Tablas!$A$7:$A$48,A29,[1]Tablas!$G$7:$G$48)</f>
        <v>75.83</v>
      </c>
      <c r="K29" s="9">
        <f t="shared" si="0"/>
        <v>14523.19</v>
      </c>
    </row>
    <row r="30" spans="1:11" x14ac:dyDescent="0.25">
      <c r="A30" s="10" t="s">
        <v>54</v>
      </c>
      <c r="B30" s="10" t="s">
        <v>55</v>
      </c>
      <c r="C30" s="11" t="s">
        <v>56</v>
      </c>
      <c r="D30" s="12" t="s">
        <v>53</v>
      </c>
      <c r="E30" s="8">
        <f>SUMIF([1]Tablas!$A$7:$A$48,A30,[1]Tablas!$B$7:$B$48)</f>
        <v>1518.57</v>
      </c>
      <c r="F30" s="8">
        <f>SUMIF([1]Tablas!$A$7:$A$48,A30,[1]Tablas!$C$7:$C$48)</f>
        <v>2716.68</v>
      </c>
      <c r="G30" s="8">
        <f>SUMIF([1]Tablas!$A$7:$A$48,A30,[1]Tablas!$D$7:$D$48)</f>
        <v>2350.87</v>
      </c>
      <c r="H30" s="8">
        <f>SUMIF([1]Tablas!$A$7:$A$48,A30,[1]Tablas!$E$7:$E$48)</f>
        <v>2510.4899999999993</v>
      </c>
      <c r="I30" s="8">
        <f>SUMIF([1]Tablas!$A$7:$A$48,A30,[1]Tablas!$F$7:$F$48)</f>
        <v>3623.4000000000005</v>
      </c>
      <c r="J30" s="8">
        <f>SUMIF([1]Tablas!$A$7:$A$48,A30,[1]Tablas!$G$7:$G$48)</f>
        <v>515.99</v>
      </c>
      <c r="K30" s="9">
        <f t="shared" si="0"/>
        <v>13235.999999999998</v>
      </c>
    </row>
    <row r="31" spans="1:11" x14ac:dyDescent="0.25">
      <c r="A31" s="13" t="s">
        <v>57</v>
      </c>
      <c r="B31" s="13" t="s">
        <v>58</v>
      </c>
      <c r="C31" s="11" t="s">
        <v>59</v>
      </c>
      <c r="D31" s="12" t="s">
        <v>53</v>
      </c>
      <c r="E31" s="8">
        <f>SUMIF([1]Tablas!$A$7:$A$48,A31,[1]Tablas!$B$7:$B$48)</f>
        <v>945.5899999999998</v>
      </c>
      <c r="F31" s="8">
        <f>SUMIF([1]Tablas!$A$7:$A$48,A31,[1]Tablas!$C$7:$C$48)</f>
        <v>1565.8899999999999</v>
      </c>
      <c r="G31" s="8">
        <f>SUMIF([1]Tablas!$A$7:$A$48,A31,[1]Tablas!$D$7:$D$48)</f>
        <v>1525.27</v>
      </c>
      <c r="H31" s="8">
        <f>SUMIF([1]Tablas!$A$7:$A$48,A31,[1]Tablas!$E$7:$E$48)</f>
        <v>846.27</v>
      </c>
      <c r="I31" s="8">
        <f>SUMIF([1]Tablas!$A$7:$A$48,A31,[1]Tablas!$F$7:$F$48)</f>
        <v>281.90999999999997</v>
      </c>
      <c r="J31" s="8">
        <f>SUMIF([1]Tablas!$A$7:$A$48,A31,[1]Tablas!$G$7:$G$48)</f>
        <v>10.91</v>
      </c>
      <c r="K31" s="9">
        <f t="shared" si="0"/>
        <v>5175.8399999999992</v>
      </c>
    </row>
    <row r="32" spans="1:11" x14ac:dyDescent="0.25">
      <c r="A32" s="10" t="s">
        <v>60</v>
      </c>
      <c r="B32" s="10" t="s">
        <v>61</v>
      </c>
      <c r="C32" s="11" t="s">
        <v>59</v>
      </c>
      <c r="D32" s="12" t="s">
        <v>53</v>
      </c>
      <c r="E32" s="8">
        <f>SUMIF([1]Tablas!$A$7:$A$48,A32,[1]Tablas!$B$7:$B$48)</f>
        <v>11073.6</v>
      </c>
      <c r="F32" s="8">
        <f>SUMIF([1]Tablas!$A$7:$A$48,A32,[1]Tablas!$C$7:$C$48)</f>
        <v>24176.19</v>
      </c>
      <c r="G32" s="8">
        <f>SUMIF([1]Tablas!$A$7:$A$48,A32,[1]Tablas!$D$7:$D$48)</f>
        <v>24666.390000000003</v>
      </c>
      <c r="H32" s="8">
        <f>SUMIF([1]Tablas!$A$7:$A$48,A32,[1]Tablas!$E$7:$E$48)</f>
        <v>17914.809999999998</v>
      </c>
      <c r="I32" s="8">
        <f>SUMIF([1]Tablas!$A$7:$A$48,A32,[1]Tablas!$F$7:$F$48)</f>
        <v>29874.99</v>
      </c>
      <c r="J32" s="8">
        <f>SUMIF([1]Tablas!$A$7:$A$48,A32,[1]Tablas!$G$7:$G$48)</f>
        <v>4864.05</v>
      </c>
      <c r="K32" s="9">
        <f t="shared" si="0"/>
        <v>112570.03000000001</v>
      </c>
    </row>
    <row r="33" spans="1:11" x14ac:dyDescent="0.25">
      <c r="A33" s="10" t="s">
        <v>62</v>
      </c>
      <c r="B33" s="10" t="s">
        <v>63</v>
      </c>
      <c r="C33" s="11" t="s">
        <v>64</v>
      </c>
      <c r="D33" s="12" t="s">
        <v>53</v>
      </c>
      <c r="E33" s="8">
        <f>SUMIF([1]Tablas!$A$7:$A$48,A33,[1]Tablas!$B$7:$B$48)</f>
        <v>4387.1600000000008</v>
      </c>
      <c r="F33" s="8">
        <f>SUMIF([1]Tablas!$A$7:$A$48,A33,[1]Tablas!$C$7:$C$48)</f>
        <v>12904.989999999998</v>
      </c>
      <c r="G33" s="8">
        <f>SUMIF([1]Tablas!$A$7:$A$48,A33,[1]Tablas!$D$7:$D$48)</f>
        <v>9408.2100000000009</v>
      </c>
      <c r="H33" s="8">
        <f>SUMIF([1]Tablas!$A$7:$A$48,A33,[1]Tablas!$E$7:$E$48)</f>
        <v>8752.0600000000013</v>
      </c>
      <c r="I33" s="8">
        <f>SUMIF([1]Tablas!$A$7:$A$48,A33,[1]Tablas!$F$7:$F$48)</f>
        <v>15095.690000000002</v>
      </c>
      <c r="J33" s="8">
        <f>SUMIF([1]Tablas!$A$7:$A$48,A33,[1]Tablas!$G$7:$G$48)</f>
        <v>2551.81</v>
      </c>
      <c r="K33" s="9">
        <f t="shared" si="0"/>
        <v>53099.92</v>
      </c>
    </row>
    <row r="34" spans="1:11" x14ac:dyDescent="0.25">
      <c r="A34" s="10" t="s">
        <v>65</v>
      </c>
      <c r="B34" s="10" t="s">
        <v>66</v>
      </c>
      <c r="C34" s="11" t="s">
        <v>67</v>
      </c>
      <c r="D34" s="12" t="s">
        <v>53</v>
      </c>
      <c r="E34" s="8">
        <f>SUMIF([1]Tablas!$A$7:$A$48,A34,[1]Tablas!$B$7:$B$48)</f>
        <v>0</v>
      </c>
      <c r="F34" s="8">
        <f>SUMIF([1]Tablas!$A$7:$A$48,A34,[1]Tablas!$C$7:$C$48)</f>
        <v>0</v>
      </c>
      <c r="G34" s="8">
        <f>SUMIF([1]Tablas!$A$7:$A$48,A34,[1]Tablas!$D$7:$D$48)</f>
        <v>0</v>
      </c>
      <c r="H34" s="8">
        <f>SUMIF([1]Tablas!$A$7:$A$48,A34,[1]Tablas!$E$7:$E$48)</f>
        <v>2652.0299999999997</v>
      </c>
      <c r="I34" s="8">
        <f>SUMIF([1]Tablas!$A$7:$A$48,A34,[1]Tablas!$F$7:$F$48)</f>
        <v>5282.42</v>
      </c>
      <c r="J34" s="8">
        <f>SUMIF([1]Tablas!$A$7:$A$48,A34,[1]Tablas!$G$7:$G$48)</f>
        <v>1319.73</v>
      </c>
      <c r="K34" s="9">
        <f t="shared" si="0"/>
        <v>9254.18</v>
      </c>
    </row>
    <row r="35" spans="1:11" x14ac:dyDescent="0.25">
      <c r="A35" s="10" t="s">
        <v>68</v>
      </c>
      <c r="B35" s="10" t="s">
        <v>69</v>
      </c>
      <c r="C35" s="11" t="s">
        <v>70</v>
      </c>
      <c r="D35" s="12" t="s">
        <v>53</v>
      </c>
      <c r="E35" s="8">
        <f>SUMIF([1]Tablas!$A$7:$A$48,A35,[1]Tablas!$B$7:$B$48)</f>
        <v>2260.19</v>
      </c>
      <c r="F35" s="8">
        <f>SUMIF([1]Tablas!$A$7:$A$48,A35,[1]Tablas!$C$7:$C$48)</f>
        <v>3731.17</v>
      </c>
      <c r="G35" s="8">
        <f>SUMIF([1]Tablas!$A$7:$A$48,A35,[1]Tablas!$D$7:$D$48)</f>
        <v>3395.6400000000003</v>
      </c>
      <c r="H35" s="8">
        <f>SUMIF([1]Tablas!$A$7:$A$48,A35,[1]Tablas!$E$7:$E$48)</f>
        <v>3967.150000000001</v>
      </c>
      <c r="I35" s="8">
        <f>SUMIF([1]Tablas!$A$7:$A$48,A35,[1]Tablas!$F$7:$F$48)</f>
        <v>6349.9400000000005</v>
      </c>
      <c r="J35" s="8">
        <f>SUMIF([1]Tablas!$A$7:$A$48,A35,[1]Tablas!$G$7:$G$48)</f>
        <v>1355.53</v>
      </c>
      <c r="K35" s="9">
        <f t="shared" si="0"/>
        <v>21059.620000000003</v>
      </c>
    </row>
    <row r="36" spans="1:11" x14ac:dyDescent="0.25">
      <c r="A36" s="10" t="s">
        <v>71</v>
      </c>
      <c r="B36" s="10" t="s">
        <v>72</v>
      </c>
      <c r="C36" s="11" t="s">
        <v>73</v>
      </c>
      <c r="D36" s="12" t="s">
        <v>53</v>
      </c>
      <c r="E36" s="8">
        <f>SUMIF([1]Tablas!$A$7:$A$48,A36,[1]Tablas!$B$7:$B$48)</f>
        <v>293.48</v>
      </c>
      <c r="F36" s="8">
        <f>SUMIF([1]Tablas!$A$7:$A$48,A36,[1]Tablas!$C$7:$C$48)</f>
        <v>526.99</v>
      </c>
      <c r="G36" s="8">
        <f>SUMIF([1]Tablas!$A$7:$A$48,A36,[1]Tablas!$D$7:$D$48)</f>
        <v>474.78</v>
      </c>
      <c r="H36" s="8">
        <f>SUMIF([1]Tablas!$A$7:$A$48,A36,[1]Tablas!$E$7:$E$48)</f>
        <v>450.95000000000005</v>
      </c>
      <c r="I36" s="8">
        <f>SUMIF([1]Tablas!$A$7:$A$48,A36,[1]Tablas!$F$7:$F$48)</f>
        <v>402.65000000000003</v>
      </c>
      <c r="J36" s="8">
        <f>SUMIF([1]Tablas!$A$7:$A$48,A36,[1]Tablas!$G$7:$G$48)</f>
        <v>30.87</v>
      </c>
      <c r="K36" s="9">
        <f t="shared" si="0"/>
        <v>2179.7199999999998</v>
      </c>
    </row>
    <row r="37" spans="1:11" x14ac:dyDescent="0.25">
      <c r="A37" s="10" t="s">
        <v>74</v>
      </c>
      <c r="B37" s="10" t="s">
        <v>75</v>
      </c>
      <c r="C37" s="11" t="s">
        <v>76</v>
      </c>
      <c r="D37" s="12" t="s">
        <v>53</v>
      </c>
      <c r="E37" s="8">
        <f>SUMIF([1]Tablas!$A$7:$A$48,A37,[1]Tablas!$B$7:$B$48)</f>
        <v>142.92999999999995</v>
      </c>
      <c r="F37" s="8">
        <f>SUMIF([1]Tablas!$A$7:$A$48,A37,[1]Tablas!$C$7:$C$48)</f>
        <v>253.10999999999999</v>
      </c>
      <c r="G37" s="8">
        <f>SUMIF([1]Tablas!$A$7:$A$48,A37,[1]Tablas!$D$7:$D$48)</f>
        <v>289.38</v>
      </c>
      <c r="H37" s="8">
        <f>SUMIF([1]Tablas!$A$7:$A$48,A37,[1]Tablas!$E$7:$E$48)</f>
        <v>239.11</v>
      </c>
      <c r="I37" s="8">
        <f>SUMIF([1]Tablas!$A$7:$A$48,A37,[1]Tablas!$F$7:$F$48)</f>
        <v>212.05999999999997</v>
      </c>
      <c r="J37" s="8">
        <f>SUMIF([1]Tablas!$A$7:$A$48,A37,[1]Tablas!$G$7:$G$48)</f>
        <v>22.21</v>
      </c>
      <c r="K37" s="9">
        <f t="shared" si="0"/>
        <v>1158.8</v>
      </c>
    </row>
    <row r="38" spans="1:11" x14ac:dyDescent="0.25">
      <c r="A38" s="10" t="s">
        <v>77</v>
      </c>
      <c r="B38" s="10" t="s">
        <v>78</v>
      </c>
      <c r="C38" s="11" t="s">
        <v>79</v>
      </c>
      <c r="D38" s="12" t="s">
        <v>53</v>
      </c>
      <c r="E38" s="8">
        <f>SUMIF([1]Tablas!$A$7:$A$48,A38,[1]Tablas!$B$7:$B$48)</f>
        <v>510.95</v>
      </c>
      <c r="F38" s="8">
        <f>SUMIF([1]Tablas!$A$7:$A$48,A38,[1]Tablas!$C$7:$C$48)</f>
        <v>980.37000000000012</v>
      </c>
      <c r="G38" s="8">
        <f>SUMIF([1]Tablas!$A$7:$A$48,A38,[1]Tablas!$D$7:$D$48)</f>
        <v>932.87000000000012</v>
      </c>
      <c r="H38" s="8">
        <f>SUMIF([1]Tablas!$A$7:$A$48,A38,[1]Tablas!$E$7:$E$48)</f>
        <v>506.49</v>
      </c>
      <c r="I38" s="8">
        <f>SUMIF([1]Tablas!$A$7:$A$48,A38,[1]Tablas!$F$7:$F$48)</f>
        <v>286.86000000000007</v>
      </c>
      <c r="J38" s="8">
        <f>SUMIF([1]Tablas!$A$7:$A$48,A38,[1]Tablas!$G$7:$G$48)</f>
        <v>29.65</v>
      </c>
      <c r="K38" s="9">
        <f t="shared" si="0"/>
        <v>3247.1900000000005</v>
      </c>
    </row>
    <row r="39" spans="1:11" x14ac:dyDescent="0.25">
      <c r="A39" s="10" t="s">
        <v>80</v>
      </c>
      <c r="B39" s="10" t="s">
        <v>81</v>
      </c>
      <c r="C39" s="11" t="s">
        <v>82</v>
      </c>
      <c r="D39" s="12" t="s">
        <v>53</v>
      </c>
      <c r="E39" s="8">
        <f>SUMIF([1]Tablas!$A$7:$A$48,A39,[1]Tablas!$B$7:$B$48)</f>
        <v>2985.7400000000002</v>
      </c>
      <c r="F39" s="8">
        <f>SUMIF([1]Tablas!$A$7:$A$48,A39,[1]Tablas!$C$7:$C$48)</f>
        <v>5313.02</v>
      </c>
      <c r="G39" s="8">
        <f>SUMIF([1]Tablas!$A$7:$A$48,A39,[1]Tablas!$D$7:$D$48)</f>
        <v>3915.2799999999997</v>
      </c>
      <c r="H39" s="8">
        <f>SUMIF([1]Tablas!$A$7:$A$48,A39,[1]Tablas!$E$7:$E$48)</f>
        <v>3342.4900000000007</v>
      </c>
      <c r="I39" s="8">
        <f>SUMIF([1]Tablas!$A$7:$A$48,A39,[1]Tablas!$F$7:$F$48)</f>
        <v>4856.75</v>
      </c>
      <c r="J39" s="8">
        <f>SUMIF([1]Tablas!$A$7:$A$48,A39,[1]Tablas!$G$7:$G$48)</f>
        <v>707.91</v>
      </c>
      <c r="K39" s="9">
        <f t="shared" si="0"/>
        <v>21121.190000000002</v>
      </c>
    </row>
    <row r="40" spans="1:11" x14ac:dyDescent="0.25">
      <c r="A40" s="10" t="s">
        <v>83</v>
      </c>
      <c r="B40" s="10" t="s">
        <v>84</v>
      </c>
      <c r="C40" s="11" t="s">
        <v>85</v>
      </c>
      <c r="D40" s="12" t="s">
        <v>53</v>
      </c>
      <c r="E40" s="8">
        <f>SUMIF([1]Tablas!$A$7:$A$48,A40,[1]Tablas!$B$7:$B$48)</f>
        <v>886.17000000000019</v>
      </c>
      <c r="F40" s="8">
        <f>SUMIF([1]Tablas!$A$7:$A$48,A40,[1]Tablas!$C$7:$C$48)</f>
        <v>2297.13</v>
      </c>
      <c r="G40" s="8">
        <f>SUMIF([1]Tablas!$A$7:$A$48,A40,[1]Tablas!$D$7:$D$48)</f>
        <v>2049.63</v>
      </c>
      <c r="H40" s="8">
        <f>SUMIF([1]Tablas!$A$7:$A$48,A40,[1]Tablas!$E$7:$E$48)</f>
        <v>1708.82</v>
      </c>
      <c r="I40" s="8">
        <f>SUMIF([1]Tablas!$A$7:$A$48,A40,[1]Tablas!$F$7:$F$48)</f>
        <v>2661.1</v>
      </c>
      <c r="J40" s="8">
        <f>SUMIF([1]Tablas!$A$7:$A$48,A40,[1]Tablas!$G$7:$G$48)</f>
        <v>661.25</v>
      </c>
      <c r="K40" s="9">
        <f t="shared" si="0"/>
        <v>10264.1</v>
      </c>
    </row>
    <row r="41" spans="1:11" x14ac:dyDescent="0.25">
      <c r="A41" s="10" t="s">
        <v>86</v>
      </c>
      <c r="B41" s="10" t="s">
        <v>87</v>
      </c>
      <c r="C41" s="11" t="s">
        <v>88</v>
      </c>
      <c r="D41" s="12" t="s">
        <v>53</v>
      </c>
      <c r="E41" s="8">
        <f>SUMIF([1]Tablas!$A$7:$A$48,A41,[1]Tablas!$B$7:$B$48)</f>
        <v>0</v>
      </c>
      <c r="F41" s="8">
        <f>SUMIF([1]Tablas!$A$7:$A$48,A41,[1]Tablas!$C$7:$C$48)</f>
        <v>0</v>
      </c>
      <c r="G41" s="8">
        <f>SUMIF([1]Tablas!$A$7:$A$48,A41,[1]Tablas!$D$7:$D$48)</f>
        <v>0</v>
      </c>
      <c r="H41" s="8">
        <f>SUMIF([1]Tablas!$A$7:$A$48,A41,[1]Tablas!$E$7:$E$48)</f>
        <v>0</v>
      </c>
      <c r="I41" s="8">
        <f>SUMIF([1]Tablas!$A$7:$A$48,A41,[1]Tablas!$F$7:$F$48)</f>
        <v>118.32000000000001</v>
      </c>
      <c r="J41" s="8">
        <f>SUMIF([1]Tablas!$A$7:$A$48,A41,[1]Tablas!$G$7:$G$48)</f>
        <v>0</v>
      </c>
      <c r="K41" s="9">
        <f t="shared" si="0"/>
        <v>118.32000000000001</v>
      </c>
    </row>
    <row r="42" spans="1:11" x14ac:dyDescent="0.25">
      <c r="A42" s="10" t="s">
        <v>89</v>
      </c>
      <c r="B42" s="10" t="s">
        <v>87</v>
      </c>
      <c r="C42" s="11" t="s">
        <v>90</v>
      </c>
      <c r="D42" s="12" t="s">
        <v>53</v>
      </c>
      <c r="E42" s="8">
        <f>SUMIF([1]Tablas!$A$7:$A$48,A42,[1]Tablas!$B$7:$B$48)</f>
        <v>0</v>
      </c>
      <c r="F42" s="8">
        <f>SUMIF([1]Tablas!$A$7:$A$48,A42,[1]Tablas!$C$7:$C$48)</f>
        <v>0</v>
      </c>
      <c r="G42" s="8">
        <f>SUMIF([1]Tablas!$A$7:$A$48,A42,[1]Tablas!$D$7:$D$48)</f>
        <v>0</v>
      </c>
      <c r="H42" s="8">
        <f>SUMIF([1]Tablas!$A$7:$A$48,A42,[1]Tablas!$E$7:$E$48)</f>
        <v>0</v>
      </c>
      <c r="I42" s="8">
        <f>SUMIF([1]Tablas!$A$7:$A$48,A42,[1]Tablas!$F$7:$F$48)</f>
        <v>116.98</v>
      </c>
      <c r="J42" s="8">
        <f>SUMIF([1]Tablas!$A$7:$A$48,A42,[1]Tablas!$G$7:$G$48)</f>
        <v>0</v>
      </c>
      <c r="K42" s="9">
        <f t="shared" si="0"/>
        <v>116.98</v>
      </c>
    </row>
    <row r="43" spans="1:11" x14ac:dyDescent="0.25">
      <c r="A43" s="14" t="s">
        <v>91</v>
      </c>
      <c r="B43" s="14" t="s">
        <v>92</v>
      </c>
      <c r="C43" s="15" t="s">
        <v>93</v>
      </c>
      <c r="D43" s="16" t="s">
        <v>94</v>
      </c>
      <c r="E43" s="8">
        <f>SUMIF([1]Tablas!$A$7:$A$48,A43,[1]Tablas!$B$7:$B$48)</f>
        <v>0</v>
      </c>
      <c r="F43" s="8">
        <f>SUMIF([1]Tablas!$A$7:$A$48,A43,[1]Tablas!$C$7:$C$48)</f>
        <v>0</v>
      </c>
      <c r="G43" s="8">
        <f>SUMIF([1]Tablas!$A$7:$A$48,A43,[1]Tablas!$D$7:$D$48)</f>
        <v>0</v>
      </c>
      <c r="H43" s="8">
        <f>SUMIF([1]Tablas!$A$7:$A$48,A43,[1]Tablas!$E$7:$E$48)</f>
        <v>0</v>
      </c>
      <c r="I43" s="8">
        <f>SUMIF([1]Tablas!$A$7:$A$48,A43,[1]Tablas!$F$7:$F$48)</f>
        <v>206994.47000000006</v>
      </c>
      <c r="J43" s="8">
        <f>SUMIF([1]Tablas!$A$7:$A$48,A43,[1]Tablas!$G$7:$G$48)</f>
        <v>43458.8</v>
      </c>
      <c r="K43" s="9">
        <f t="shared" si="0"/>
        <v>250453.27000000008</v>
      </c>
    </row>
    <row r="44" spans="1:11" x14ac:dyDescent="0.25">
      <c r="A44" s="14" t="s">
        <v>95</v>
      </c>
      <c r="B44" s="14" t="s">
        <v>96</v>
      </c>
      <c r="C44" s="15" t="s">
        <v>93</v>
      </c>
      <c r="D44" s="16" t="s">
        <v>94</v>
      </c>
      <c r="E44" s="8">
        <f>SUMIF([1]Tablas!$A$7:$A$48,A44,[1]Tablas!$B$7:$B$48)</f>
        <v>0</v>
      </c>
      <c r="F44" s="8">
        <f>SUMIF([1]Tablas!$A$7:$A$48,A44,[1]Tablas!$C$7:$C$48)</f>
        <v>0</v>
      </c>
      <c r="G44" s="8">
        <f>SUMIF([1]Tablas!$A$7:$A$48,A44,[1]Tablas!$D$7:$D$48)</f>
        <v>0</v>
      </c>
      <c r="H44" s="8">
        <f>SUMIF([1]Tablas!$A$7:$A$48,A44,[1]Tablas!$E$7:$E$48)</f>
        <v>0</v>
      </c>
      <c r="I44" s="8">
        <f>SUMIF([1]Tablas!$A$7:$A$48,A44,[1]Tablas!$F$7:$F$48)</f>
        <v>536.54000000000008</v>
      </c>
      <c r="J44" s="8">
        <f>SUMIF([1]Tablas!$A$7:$A$48,A44,[1]Tablas!$G$7:$G$48)</f>
        <v>27.83</v>
      </c>
      <c r="K44" s="9">
        <f t="shared" si="0"/>
        <v>564.37000000000012</v>
      </c>
    </row>
    <row r="45" spans="1:11" x14ac:dyDescent="0.25">
      <c r="A45" s="17" t="s">
        <v>97</v>
      </c>
      <c r="B45" s="17" t="s">
        <v>98</v>
      </c>
      <c r="C45" s="18" t="s">
        <v>99</v>
      </c>
      <c r="D45" s="19" t="s">
        <v>100</v>
      </c>
      <c r="E45" s="8">
        <f>SUMIF([1]Tablas!$A$7:$A$48,A45,[1]Tablas!$B$7:$B$48)</f>
        <v>35147.990000000005</v>
      </c>
      <c r="F45" s="8">
        <f>SUMIF([1]Tablas!$A$7:$A$48,A45,[1]Tablas!$C$7:$C$48)</f>
        <v>66535.399999999994</v>
      </c>
      <c r="G45" s="8">
        <f>SUMIF([1]Tablas!$A$7:$A$48,A45,[1]Tablas!$D$7:$D$48)</f>
        <v>62692.469999999994</v>
      </c>
      <c r="H45" s="8">
        <f>SUMIF([1]Tablas!$A$7:$A$48,A45,[1]Tablas!$E$7:$E$48)</f>
        <v>37861.520000000004</v>
      </c>
      <c r="I45" s="8">
        <f>SUMIF([1]Tablas!$A$7:$A$48,A45,[1]Tablas!$F$7:$F$48)</f>
        <v>52672.65</v>
      </c>
      <c r="J45" s="8">
        <f>SUMIF([1]Tablas!$A$7:$A$48,A45,[1]Tablas!$G$7:$G$48)</f>
        <v>21254.95</v>
      </c>
      <c r="K45" s="9">
        <f t="shared" si="0"/>
        <v>276164.98</v>
      </c>
    </row>
    <row r="46" spans="1:11" x14ac:dyDescent="0.25">
      <c r="A46" s="20" t="s">
        <v>101</v>
      </c>
      <c r="B46" s="17" t="s">
        <v>102</v>
      </c>
      <c r="C46" s="21" t="s">
        <v>99</v>
      </c>
      <c r="D46" s="19" t="s">
        <v>100</v>
      </c>
      <c r="E46" s="8">
        <f>SUMIF([1]Tablas!$A$7:$A$48,A46,[1]Tablas!$B$7:$B$48)</f>
        <v>1413.25</v>
      </c>
      <c r="F46" s="8">
        <f>SUMIF([1]Tablas!$A$7:$A$48,A46,[1]Tablas!$C$7:$C$48)</f>
        <v>3073.91</v>
      </c>
      <c r="G46" s="8">
        <f>SUMIF([1]Tablas!$A$7:$A$48,A46,[1]Tablas!$D$7:$D$48)</f>
        <v>1763.59</v>
      </c>
      <c r="H46" s="8">
        <f>SUMIF([1]Tablas!$A$7:$A$48,A46,[1]Tablas!$E$7:$E$48)</f>
        <v>1447.01</v>
      </c>
      <c r="I46" s="8">
        <f>SUMIF([1]Tablas!$A$7:$A$48,A46,[1]Tablas!$F$7:$F$48)</f>
        <v>1835</v>
      </c>
      <c r="J46" s="8">
        <f>SUMIF([1]Tablas!$A$7:$A$48,A46,[1]Tablas!$G$7:$G$48)</f>
        <v>264.16000000000003</v>
      </c>
      <c r="K46" s="9">
        <f t="shared" si="0"/>
        <v>9796.92</v>
      </c>
    </row>
    <row r="47" spans="1:11" x14ac:dyDescent="0.25">
      <c r="A47" s="17" t="s">
        <v>103</v>
      </c>
      <c r="B47" s="17" t="s">
        <v>104</v>
      </c>
      <c r="C47" s="21" t="s">
        <v>105</v>
      </c>
      <c r="D47" s="19" t="s">
        <v>100</v>
      </c>
      <c r="E47" s="8">
        <f>SUMIF([1]Tablas!$A$7:$A$48,A47,[1]Tablas!$B$7:$B$48)</f>
        <v>6488.38</v>
      </c>
      <c r="F47" s="8">
        <f>SUMIF([1]Tablas!$A$7:$A$48,A47,[1]Tablas!$C$7:$C$48)</f>
        <v>14279.039999999997</v>
      </c>
      <c r="G47" s="8">
        <f>SUMIF([1]Tablas!$A$7:$A$48,A47,[1]Tablas!$D$7:$D$48)</f>
        <v>13330.099999999999</v>
      </c>
      <c r="H47" s="8">
        <f>SUMIF([1]Tablas!$A$7:$A$48,A47,[1]Tablas!$E$7:$E$48)</f>
        <v>10099.77</v>
      </c>
      <c r="I47" s="8">
        <f>SUMIF([1]Tablas!$A$7:$A$48,A47,[1]Tablas!$F$7:$F$48)</f>
        <v>14684.25</v>
      </c>
      <c r="J47" s="8">
        <f>SUMIF([1]Tablas!$A$7:$A$48,A47,[1]Tablas!$G$7:$G$48)</f>
        <v>3667.46</v>
      </c>
      <c r="K47" s="9">
        <f t="shared" si="0"/>
        <v>62548.999999999993</v>
      </c>
    </row>
    <row r="48" spans="1:11" x14ac:dyDescent="0.25">
      <c r="A48" s="20" t="s">
        <v>106</v>
      </c>
      <c r="B48" s="20" t="s">
        <v>107</v>
      </c>
      <c r="C48" s="21" t="s">
        <v>105</v>
      </c>
      <c r="D48" s="19" t="s">
        <v>100</v>
      </c>
      <c r="E48" s="8">
        <f>SUMIF([1]Tablas!$A$7:$A$48,A48,[1]Tablas!$B$7:$B$48)</f>
        <v>479.59000000000003</v>
      </c>
      <c r="F48" s="8">
        <f>SUMIF([1]Tablas!$A$7:$A$48,A48,[1]Tablas!$C$7:$C$48)</f>
        <v>800.83000000000015</v>
      </c>
      <c r="G48" s="8">
        <f>SUMIF([1]Tablas!$A$7:$A$48,A48,[1]Tablas!$D$7:$D$48)</f>
        <v>810.79</v>
      </c>
      <c r="H48" s="8">
        <f>SUMIF([1]Tablas!$A$7:$A$48,A48,[1]Tablas!$E$7:$E$48)</f>
        <v>799.1099999999999</v>
      </c>
      <c r="I48" s="8">
        <f>SUMIF([1]Tablas!$A$7:$A$48,A48,[1]Tablas!$F$7:$F$48)</f>
        <v>618.56000000000006</v>
      </c>
      <c r="J48" s="8">
        <f>SUMIF([1]Tablas!$A$7:$A$48,A48,[1]Tablas!$G$7:$G$48)</f>
        <v>5.89</v>
      </c>
      <c r="K48" s="9">
        <f t="shared" si="0"/>
        <v>3514.7699999999995</v>
      </c>
    </row>
    <row r="49" spans="1:18" x14ac:dyDescent="0.25">
      <c r="A49" s="17" t="s">
        <v>108</v>
      </c>
      <c r="B49" s="17" t="s">
        <v>109</v>
      </c>
      <c r="C49" s="18" t="s">
        <v>110</v>
      </c>
      <c r="D49" s="19" t="s">
        <v>100</v>
      </c>
      <c r="E49" s="8">
        <f>SUMIF([1]Tablas!$A$7:$A$48,A49,[1]Tablas!$B$7:$B$48)</f>
        <v>1380.3500000000001</v>
      </c>
      <c r="F49" s="8">
        <f>SUMIF([1]Tablas!$A$7:$A$48,A49,[1]Tablas!$C$7:$C$48)</f>
        <v>3286.83</v>
      </c>
      <c r="G49" s="8">
        <f>SUMIF([1]Tablas!$A$7:$A$48,A49,[1]Tablas!$D$7:$D$48)</f>
        <v>3147.5499999999997</v>
      </c>
      <c r="H49" s="8">
        <f>SUMIF([1]Tablas!$A$7:$A$48,A49,[1]Tablas!$E$7:$E$48)</f>
        <v>1676.4</v>
      </c>
      <c r="I49" s="8">
        <f>SUMIF([1]Tablas!$A$7:$A$48,A49,[1]Tablas!$F$7:$F$48)</f>
        <v>2329.94</v>
      </c>
      <c r="J49" s="8">
        <f>SUMIF([1]Tablas!$A$7:$A$48,A49,[1]Tablas!$G$7:$G$48)</f>
        <v>571.11</v>
      </c>
      <c r="K49" s="9">
        <f t="shared" si="0"/>
        <v>12392.18</v>
      </c>
    </row>
    <row r="50" spans="1:18" x14ac:dyDescent="0.25">
      <c r="K50" s="2"/>
    </row>
    <row r="51" spans="1:18" ht="15.75" thickBot="1" x14ac:dyDescent="0.3">
      <c r="E51" s="22"/>
      <c r="F51" s="22"/>
      <c r="G51" s="22"/>
      <c r="H51" s="22"/>
      <c r="I51" s="22"/>
      <c r="J51" s="22"/>
      <c r="K51" s="23"/>
    </row>
    <row r="52" spans="1:18" x14ac:dyDescent="0.25">
      <c r="D52" s="28"/>
      <c r="E52" s="29"/>
      <c r="F52" s="29"/>
      <c r="G52" s="29"/>
      <c r="H52" s="29"/>
      <c r="I52" s="29"/>
      <c r="J52" s="29"/>
      <c r="K52" s="30"/>
      <c r="L52" s="31"/>
      <c r="M52" s="32" t="s">
        <v>111</v>
      </c>
      <c r="N52" s="32"/>
      <c r="O52" s="31"/>
      <c r="P52" s="32" t="s">
        <v>112</v>
      </c>
      <c r="Q52" s="32"/>
      <c r="R52" s="33"/>
    </row>
    <row r="53" spans="1:18" x14ac:dyDescent="0.25">
      <c r="D53" s="34"/>
      <c r="E53" s="26"/>
      <c r="F53" s="26"/>
      <c r="G53" s="26"/>
      <c r="H53" s="26"/>
      <c r="I53" s="26"/>
      <c r="J53" s="26"/>
      <c r="K53" s="35"/>
      <c r="L53" s="27"/>
      <c r="M53" s="36" t="s">
        <v>113</v>
      </c>
      <c r="N53" s="36" t="s">
        <v>114</v>
      </c>
      <c r="O53" s="27"/>
      <c r="P53" s="24" t="s">
        <v>113</v>
      </c>
      <c r="Q53" s="25" t="s">
        <v>114</v>
      </c>
      <c r="R53" s="37">
        <v>0.2</v>
      </c>
    </row>
    <row r="54" spans="1:18" x14ac:dyDescent="0.25">
      <c r="C54" s="50" t="s">
        <v>115</v>
      </c>
      <c r="D54" s="38" t="s">
        <v>11</v>
      </c>
      <c r="E54" s="26">
        <f>SUMIF($D$10:$D$49,D54,$E$10:$E$49)</f>
        <v>93014.47</v>
      </c>
      <c r="F54" s="26">
        <f>SUMIF($D$10:$D$49,D54,$F$10:$F$49)</f>
        <v>199211.62000000005</v>
      </c>
      <c r="G54" s="26">
        <f>SUMIF($D$10:$D$49,D54,$G$10:$G$49)</f>
        <v>178074.91999999995</v>
      </c>
      <c r="H54" s="26">
        <f>SUMIF($D$10:$D$49,D54,$H$10:$H$49)</f>
        <v>158768.49</v>
      </c>
      <c r="I54" s="26">
        <f>SUMIF($D$10:$D$49,D54,$I$10:$I$49)</f>
        <v>258419.26000000004</v>
      </c>
      <c r="J54" s="26">
        <f>SUMIF($D$10:$D$49,D54,$J$10:$J$49)</f>
        <v>54127.880000000005</v>
      </c>
      <c r="K54" s="35">
        <f>SUM(E54:J54)</f>
        <v>941616.64000000001</v>
      </c>
      <c r="L54" s="27"/>
      <c r="M54" s="26">
        <f>+ROUND(I54*2.25,2)</f>
        <v>581443.34</v>
      </c>
      <c r="N54" s="26">
        <f>+M54*5</f>
        <v>2907216.6999999997</v>
      </c>
      <c r="O54" s="27"/>
      <c r="P54" s="26">
        <f>+M54/1.21</f>
        <v>480531.68595041323</v>
      </c>
      <c r="Q54" s="26">
        <f>+N54/1.21</f>
        <v>2402658.4297520658</v>
      </c>
      <c r="R54" s="48">
        <f>Q54*1.2</f>
        <v>2883190.1157024787</v>
      </c>
    </row>
    <row r="55" spans="1:18" x14ac:dyDescent="0.25">
      <c r="C55" s="50" t="s">
        <v>116</v>
      </c>
      <c r="D55" s="39" t="s">
        <v>53</v>
      </c>
      <c r="E55" s="26">
        <f>SUMIF($D$10:$D$49,D55,$E$10:$E$49)</f>
        <v>27824.530000000002</v>
      </c>
      <c r="F55" s="26">
        <f>SUMIF($D$10:$D$49,D55,$F$10:$F$49)</f>
        <v>59119.679999999986</v>
      </c>
      <c r="G55" s="26">
        <f t="shared" ref="G55:G57" si="1">SUMIF($D$10:$D$49,D55,$G$10:$G$49)</f>
        <v>53237.96</v>
      </c>
      <c r="H55" s="26">
        <f t="shared" ref="H55:H57" si="2">SUMIF($D$10:$D$49,D55,$H$10:$H$49)</f>
        <v>44468.329999999994</v>
      </c>
      <c r="I55" s="26">
        <f t="shared" ref="I55:I57" si="3">SUMIF($D$10:$D$49,D55,$I$10:$I$49)</f>
        <v>70328.840000000011</v>
      </c>
      <c r="J55" s="26">
        <f t="shared" ref="J55:J57" si="4">SUMIF($D$10:$D$49,D55,$J$10:$J$49)</f>
        <v>12145.74</v>
      </c>
      <c r="K55" s="35">
        <f t="shared" ref="K55:K57" si="5">SUM(E55:J55)</f>
        <v>267125.07999999996</v>
      </c>
      <c r="L55" s="27"/>
      <c r="M55" s="26">
        <f>+ROUND(I55*2.25,2)</f>
        <v>158239.89000000001</v>
      </c>
      <c r="N55" s="26">
        <f t="shared" ref="N55:N57" si="6">+M55*5</f>
        <v>791199.45000000007</v>
      </c>
      <c r="O55" s="27"/>
      <c r="P55" s="26">
        <f t="shared" ref="P55:Q57" si="7">+M55/1.21</f>
        <v>130776.76859504134</v>
      </c>
      <c r="Q55" s="26">
        <f t="shared" si="7"/>
        <v>653883.84297520667</v>
      </c>
      <c r="R55" s="48">
        <f t="shared" ref="R55:R57" si="8">Q55*1.2</f>
        <v>784660.61157024803</v>
      </c>
    </row>
    <row r="56" spans="1:18" x14ac:dyDescent="0.25">
      <c r="C56" s="50" t="s">
        <v>117</v>
      </c>
      <c r="D56" s="40" t="s">
        <v>94</v>
      </c>
      <c r="E56" s="26">
        <f>SUMIF($D$10:$D$49,D56,$E$10:$E$49)</f>
        <v>0</v>
      </c>
      <c r="F56" s="26">
        <f t="shared" ref="F56:F57" si="9">SUMIF($D$10:$D$49,D56,$F$10:$F$49)</f>
        <v>0</v>
      </c>
      <c r="G56" s="26">
        <f t="shared" si="1"/>
        <v>0</v>
      </c>
      <c r="H56" s="26">
        <f t="shared" si="2"/>
        <v>0</v>
      </c>
      <c r="I56" s="26">
        <f t="shared" si="3"/>
        <v>207531.01000000007</v>
      </c>
      <c r="J56" s="26">
        <f t="shared" si="4"/>
        <v>43486.630000000005</v>
      </c>
      <c r="K56" s="35">
        <f t="shared" si="5"/>
        <v>251017.64000000007</v>
      </c>
      <c r="L56" s="27"/>
      <c r="M56" s="26">
        <f t="shared" ref="M56:M57" si="10">+ROUND(I56*2.25,2)</f>
        <v>466944.77</v>
      </c>
      <c r="N56" s="26">
        <f t="shared" si="6"/>
        <v>2334723.85</v>
      </c>
      <c r="O56" s="27"/>
      <c r="P56" s="26">
        <f t="shared" si="7"/>
        <v>385904.76859504136</v>
      </c>
      <c r="Q56" s="26">
        <f t="shared" si="7"/>
        <v>1929523.8429752067</v>
      </c>
      <c r="R56" s="48">
        <f t="shared" si="8"/>
        <v>2315428.6115702479</v>
      </c>
    </row>
    <row r="57" spans="1:18" x14ac:dyDescent="0.25">
      <c r="C57" s="50" t="s">
        <v>118</v>
      </c>
      <c r="D57" s="41" t="s">
        <v>100</v>
      </c>
      <c r="E57" s="26">
        <f>SUMIF($D$10:$D$49,D57,$E$10:$E$49)</f>
        <v>44909.56</v>
      </c>
      <c r="F57" s="26">
        <f t="shared" si="9"/>
        <v>87976.01</v>
      </c>
      <c r="G57" s="26">
        <f t="shared" si="1"/>
        <v>81744.499999999985</v>
      </c>
      <c r="H57" s="26">
        <f t="shared" si="2"/>
        <v>51883.810000000005</v>
      </c>
      <c r="I57" s="26">
        <f t="shared" si="3"/>
        <v>72140.399999999994</v>
      </c>
      <c r="J57" s="26">
        <f t="shared" si="4"/>
        <v>25763.57</v>
      </c>
      <c r="K57" s="35">
        <f t="shared" si="5"/>
        <v>364417.85000000003</v>
      </c>
      <c r="L57" s="27"/>
      <c r="M57" s="26">
        <f t="shared" si="10"/>
        <v>162315.9</v>
      </c>
      <c r="N57" s="26">
        <f t="shared" si="6"/>
        <v>811579.5</v>
      </c>
      <c r="O57" s="27"/>
      <c r="P57" s="26">
        <f t="shared" si="7"/>
        <v>134145.37190082646</v>
      </c>
      <c r="Q57" s="26">
        <f t="shared" si="7"/>
        <v>670726.8595041323</v>
      </c>
      <c r="R57" s="48">
        <f t="shared" si="8"/>
        <v>804872.23140495876</v>
      </c>
    </row>
    <row r="58" spans="1:18" ht="15.75" thickBot="1" x14ac:dyDescent="0.3">
      <c r="D58" s="42"/>
      <c r="E58" s="43"/>
      <c r="F58" s="43"/>
      <c r="G58" s="43"/>
      <c r="H58" s="44"/>
      <c r="I58" s="44"/>
      <c r="J58" s="44"/>
      <c r="K58" s="45"/>
      <c r="L58" s="43"/>
      <c r="M58" s="45">
        <f>SUM(M54:M57)</f>
        <v>1368943.9</v>
      </c>
      <c r="N58" s="45">
        <f>SUM(N54:N57)</f>
        <v>6844719.5</v>
      </c>
      <c r="O58" s="43"/>
      <c r="P58" s="46">
        <f>SUM(P54:P57)</f>
        <v>1131358.5950413225</v>
      </c>
      <c r="Q58" s="47">
        <f>SUM(Q54:Q57)</f>
        <v>5656792.9752066117</v>
      </c>
      <c r="R58" s="49">
        <f>SUM(R54:R57)</f>
        <v>6788151.5702479333</v>
      </c>
    </row>
  </sheetData>
  <mergeCells count="3">
    <mergeCell ref="M52:N52"/>
    <mergeCell ref="P52:R52"/>
    <mergeCell ref="E8:J8"/>
  </mergeCells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CUPS BLOQUES</vt:lpstr>
      <vt:lpstr>'CUPS BLOQUES'!Área_de_impresión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Amaia Elkano</dc:creator>
  <cp:lastModifiedBy>Amaia Elkano</cp:lastModifiedBy>
  <dcterms:created xsi:type="dcterms:W3CDTF">2022-03-28T11:00:17Z</dcterms:created>
  <dcterms:modified xsi:type="dcterms:W3CDTF">2022-03-28T11:07:02Z</dcterms:modified>
</cp:coreProperties>
</file>