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090-22 Laboratorio externo (Pilar-Monica-Jimenez-Esther)\PUBLICACIÓN\"/>
    </mc:Choice>
  </mc:AlternateContent>
  <bookViews>
    <workbookView xWindow="0" yWindow="0" windowWidth="28800" windowHeight="11850" firstSheet="2" activeTab="2"/>
  </bookViews>
  <sheets>
    <sheet name="Hoja1" sheetId="1" state="hidden" r:id="rId1"/>
    <sheet name="Hoja2" sheetId="5" state="hidden" r:id="rId2"/>
    <sheet name="Oferta Tecnica" sheetId="4" r:id="rId3"/>
  </sheets>
  <definedNames>
    <definedName name="_xlnm.Print_Titles" localSheetId="2">'Oferta Tecnica'!$18:$18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  <c r="D6" i="5"/>
  <c r="D4" i="5"/>
  <c r="C5" i="5" l="1"/>
  <c r="C6" i="5"/>
  <c r="C4" i="5"/>
  <c r="O224" i="1" l="1"/>
  <c r="O223" i="1"/>
  <c r="O222" i="1"/>
  <c r="E233" i="1"/>
  <c r="O221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4" i="1"/>
  <c r="H230" i="1"/>
  <c r="H232" i="1" s="1"/>
  <c r="H233" i="1" s="1"/>
  <c r="E230" i="1"/>
  <c r="E232" i="1" s="1"/>
</calcChain>
</file>

<file path=xl/sharedStrings.xml><?xml version="1.0" encoding="utf-8"?>
<sst xmlns="http://schemas.openxmlformats.org/spreadsheetml/2006/main" count="476" uniqueCount="250">
  <si>
    <t>CÓD REF</t>
  </si>
  <si>
    <t>NOMBRE PRUEBA</t>
  </si>
  <si>
    <t>Nº</t>
  </si>
  <si>
    <t>PRECIO  PB</t>
  </si>
  <si>
    <t>PRECIO TOTAL</t>
  </si>
  <si>
    <t>10-HIDROXICARBAZEPINA (METABOLITO DE OXCARBAZEPINA)</t>
  </si>
  <si>
    <t>11-DESOXICORTISOL (RIA) SUERO</t>
  </si>
  <si>
    <t xml:space="preserve">17-HIDROXIPREGNENOLONA SUERO  </t>
  </si>
  <si>
    <t>21-HIDROXILASA ANTICUERPOS SUERO</t>
  </si>
  <si>
    <t>ÁCIDO FITÁNICO SUERO</t>
  </si>
  <si>
    <t>ÁCIDO HIALURÓNICO LÍQUIDO PLEURAL</t>
  </si>
  <si>
    <t>ÁCIDO METILMALÓNICO SUERO</t>
  </si>
  <si>
    <t>ÁCIDOS GRASOS DE CADENA MUY LARGA SUERO</t>
  </si>
  <si>
    <t>ÁCIDOS GRASOS LIBRES (NEFA) SUERO</t>
  </si>
  <si>
    <t>ÁCIDOS GRASOS POLIINSATURADOS SUERO</t>
  </si>
  <si>
    <t>ÁCIDOS ORGÁNICOS ORINA</t>
  </si>
  <si>
    <t>ÁCIDOS ORGÁNICOS PLASMA</t>
  </si>
  <si>
    <t>ACILCARNITINAS PLASMA</t>
  </si>
  <si>
    <t>ADALIMUMAB SUERO</t>
  </si>
  <si>
    <t>ADALIMUMAB Y ANTICUERPOS SUERO</t>
  </si>
  <si>
    <t>ADIPONECTINA SUERO</t>
  </si>
  <si>
    <t>ALDOLASA SUERO</t>
  </si>
  <si>
    <t>ALFA GALACTOSIDASA "A" , SUERO</t>
  </si>
  <si>
    <t xml:space="preserve">ALUMINIO SUERO   </t>
  </si>
  <si>
    <t xml:space="preserve">AMANITINAS (AMATOXINAS) ORINA   </t>
  </si>
  <si>
    <t xml:space="preserve">AMILASA PANCREÁTICA SUERO   </t>
  </si>
  <si>
    <t>AMILOIDE A (SAA-1) SUERO</t>
  </si>
  <si>
    <t>AMINOÁCIDOS PERFIL COMPLETO (LC-MS/MS) LCR</t>
  </si>
  <si>
    <t>AMINOÁCIDOS PERFIL COMPLETO (LC-MS/MS) ORINA</t>
  </si>
  <si>
    <t>AMINOÁCIDOS PERFIL COMPLETO (LC-MS/MS) SUERO</t>
  </si>
  <si>
    <t xml:space="preserve">ANFETAMINAS CONFIRMACIÓN ORINA   </t>
  </si>
  <si>
    <t>ANHIDRASA CARBÓNICA II ANTICUERPOS SUERO</t>
  </si>
  <si>
    <t xml:space="preserve">ANTITRIPSINA ALFA-1 FECAL   </t>
  </si>
  <si>
    <t>APOLIPOPROTEÍNA E SUERO</t>
  </si>
  <si>
    <t>ASIALOGLICOPROTEIN RECEPTOR ANTIC. SUERO</t>
  </si>
  <si>
    <t>BENZODIAZEPINAS CONFIRMACIÓN ORINA</t>
  </si>
  <si>
    <t xml:space="preserve">BETA CROSSLAPS PLASMA    </t>
  </si>
  <si>
    <t xml:space="preserve">BIOTINA SUERO   </t>
  </si>
  <si>
    <t xml:space="preserve">BP180 ANTICUERPOS SUERO   </t>
  </si>
  <si>
    <t xml:space="preserve">BP230 ANTICUERPOS SUERO   </t>
  </si>
  <si>
    <t>BUPRENORFINA ORINA</t>
  </si>
  <si>
    <t>C1q ANTICUERPOS SUERO</t>
  </si>
  <si>
    <t>C1q COMPLEMENTO SUERO</t>
  </si>
  <si>
    <t xml:space="preserve">C2 COMPLEMENTO SUERO </t>
  </si>
  <si>
    <t>C5 COMPLEMENTO SUERO</t>
  </si>
  <si>
    <t xml:space="preserve">C9 COMPLEMENTO SUERO   </t>
  </si>
  <si>
    <t>CA-72.4 SUERO (MARCADOR TUMORAL GASTROINTESTINAL)</t>
  </si>
  <si>
    <t>CANALES DE CALCIO ANTICUERPOS SUERO</t>
  </si>
  <si>
    <t>CANALES DE POTASIO ANTICUERPOS SUERO</t>
  </si>
  <si>
    <t>CANNABIS (MARIHUANA) CONFIRMACIÓN ORINA</t>
  </si>
  <si>
    <t>CÁPSULAS SUPRARRENALES ANTICUERPOS SUERO</t>
  </si>
  <si>
    <t>CARNITINA LIBRE PLASMA</t>
  </si>
  <si>
    <t>CARNITINA TOTAL Y LIBRE PLASMA</t>
  </si>
  <si>
    <t>CAROTENO BETA SUERO</t>
  </si>
  <si>
    <t xml:space="preserve">CATECOLAMINAS FRACCIONADAS PLASMA (ADRENALINA/NORADRENALINA/DOPAMINA)  </t>
  </si>
  <si>
    <t>CISTINA ORINA MICCIÓN</t>
  </si>
  <si>
    <t>CISTINA ORINA 24h</t>
  </si>
  <si>
    <t xml:space="preserve">CITRULINA PLASMA   </t>
  </si>
  <si>
    <t>CLOBAZAM SUERO</t>
  </si>
  <si>
    <t>CLOMIPRAMINA/DESMETILCLOMIPRAMINA SUERO</t>
  </si>
  <si>
    <t>CLONAZEPAM (RIVOTRIL) SUERO</t>
  </si>
  <si>
    <t>CLOZAPINA (INCLUYE NORCLOZAPINA) SUERO</t>
  </si>
  <si>
    <t>COBALTO SUERO</t>
  </si>
  <si>
    <t>COCAÍNA CONFIRMACIÓN ORINA (METABOLITOS DE COCAÍNA-BENZOILECGONINA)</t>
  </si>
  <si>
    <t>COCLEARES ANTICUERPOS SUERO</t>
  </si>
  <si>
    <t>COENZIMA Q10 PLASMA</t>
  </si>
  <si>
    <t>COLÁGENO TIPO VII NC1 ANTICUERPOS SUERO</t>
  </si>
  <si>
    <t>COMPLEMENTO TOTAL (CH50) SUERO</t>
  </si>
  <si>
    <t>COPEPTINA</t>
  </si>
  <si>
    <t>CORTISOL SALIVA</t>
  </si>
  <si>
    <t>CROMO SUERO</t>
  </si>
  <si>
    <t>CROMOGRANINA  A SUERO</t>
  </si>
  <si>
    <t>DEHIDROEPIANDROSTERONA (DHEA) SUERO</t>
  </si>
  <si>
    <t>DESMOGLEÍNA-1 (Dsg-1) ANTICUERPOS SUERO</t>
  </si>
  <si>
    <t>DESMOGLEÍNA-3 (Dsg-3) ANTICUERPOS SUERO</t>
  </si>
  <si>
    <t xml:space="preserve">DIAMINOOXIDASA (DAO) ACTIVIDAD SUERO </t>
  </si>
  <si>
    <t>DIAMINOOXIDASA (DAO) CONCENTRACIÓN SUERO</t>
  </si>
  <si>
    <t>DIHIDROTESTOSTERONA SUERO</t>
  </si>
  <si>
    <t>DNASA B ANTI SUERO</t>
  </si>
  <si>
    <t>ELASTASA PANCREÁTICA 1 HECES</t>
  </si>
  <si>
    <t>ENDOMISIO ANTICUERPOS IgG SUERO</t>
  </si>
  <si>
    <t>ENOLASA ALFA ANTICUERPOS SUERO</t>
  </si>
  <si>
    <t>ENTEROCITOS ANTICUERPOS IgA SUERO</t>
  </si>
  <si>
    <t>EPIDERMIS ANTICUERPOS SUERO (MEMBRANA BASAL/SUBSTANCIA INTERCELULAR)</t>
  </si>
  <si>
    <t>ERITROPOYETINA (EPO) ANTICUERPOS SUERO</t>
  </si>
  <si>
    <t>ESLICARBAZEPINA SUERO</t>
  </si>
  <si>
    <t>ESTEROLES SUERO</t>
  </si>
  <si>
    <t xml:space="preserve">ESTRONA SUERO   </t>
  </si>
  <si>
    <t>ETANERCEPT Y ANTICUERPOS SUERO</t>
  </si>
  <si>
    <t>ETILENGLICOL SUERO</t>
  </si>
  <si>
    <t>ETOSUXIMIDA SUERO</t>
  </si>
  <si>
    <t xml:space="preserve">EVEROLIMUS SANGRE TOTAL   </t>
  </si>
  <si>
    <t>FACTOR 23 DE CRECIMIENTO DE FIBROBLASTOS C-TERMINAL PLASMA</t>
  </si>
  <si>
    <t xml:space="preserve">FOSFOLIPASA A2 RECEPTOR (PLA2R)  IgG ANTICUERPOS SUERO </t>
  </si>
  <si>
    <t>FRUCTOSAMINA SUERO</t>
  </si>
  <si>
    <t>GABAPENTINA SUERO</t>
  </si>
  <si>
    <t xml:space="preserve">GALACTOSA 1 FOSFATO , ERITROCITOS   </t>
  </si>
  <si>
    <t>GANGLIÓNICO ACETILCOLINA RECEPTOR ALFA 3 ANTICUERPOS SUERO</t>
  </si>
  <si>
    <t xml:space="preserve">GANGLIÓSIDOS PERFIL ANTICUERPOS IgG LCR   </t>
  </si>
  <si>
    <t>GANGLIOSIDOS PERFIL ANTICUERPOS IgG SUERO</t>
  </si>
  <si>
    <t xml:space="preserve">GANGLIÓSIDOS PERFIL ANTICUERPOS IgM LCR   </t>
  </si>
  <si>
    <t>GANGLIÓSIDOS PERFIL ANTICUERPOS IgM SUERO</t>
  </si>
  <si>
    <t>GENTAMICINA SUERO</t>
  </si>
  <si>
    <t>GFAP ANTICUERPOS SUERO</t>
  </si>
  <si>
    <t>GHB (EXTASIS LIQUIDO) , LC-MS/MS ORINA</t>
  </si>
  <si>
    <t>GLIADINA PÉPTIDOS DEAMINADOS ANTICUERPOS IgG SUERO</t>
  </si>
  <si>
    <t>GLUCAGÓN PLASMA</t>
  </si>
  <si>
    <t>GLUTEN HECES</t>
  </si>
  <si>
    <t xml:space="preserve">HER-2/NEU SUERO   </t>
  </si>
  <si>
    <t>HIDRATOS DE CARBONO ORINA</t>
  </si>
  <si>
    <t>HIDROXIBUTIRATO BETA ORINA</t>
  </si>
  <si>
    <t>HIDROXIBUTIRATO BETA SUERO</t>
  </si>
  <si>
    <t xml:space="preserve">HIDROXIPROLINA ORINA   </t>
  </si>
  <si>
    <t>HIPOCRETINA-1 (OREXINA-A) LCR</t>
  </si>
  <si>
    <t>HISTAMINA ORINA</t>
  </si>
  <si>
    <t>HISTAMINA PLASMA</t>
  </si>
  <si>
    <t>HISTAMINA SANGRE TOTAL</t>
  </si>
  <si>
    <t>HISTONAS ANTICUERPOS SUERO</t>
  </si>
  <si>
    <t xml:space="preserve">HMGCR ANTICUERPOS SUERO </t>
  </si>
  <si>
    <t>HOLOTRANSCOBALAMINA SUERO</t>
  </si>
  <si>
    <t>INHIBIDOR C1 ESTERASA (ACTIVIDAD) PLASMA</t>
  </si>
  <si>
    <t>INHIBIDOR C1 ESTERASA (PROTEÍNA) SUERO</t>
  </si>
  <si>
    <t xml:space="preserve">INHIBINA-A DIMÉRICA SUERO   </t>
  </si>
  <si>
    <t>INHIBINA-B DIMÉRICA SUERO</t>
  </si>
  <si>
    <t xml:space="preserve">INMUNOCOMPLEJOS CIRCULANTES SUERO   </t>
  </si>
  <si>
    <t xml:space="preserve">INMUNOGLOBULINA A ANTICUERPOS SUERO   </t>
  </si>
  <si>
    <t>INMUNOGLOBULINA A SUBCLASES (IgA1,IgA2) NEFELOMETRÍA SUERO</t>
  </si>
  <si>
    <t>INSULINA ANTICUERPOS SUERO</t>
  </si>
  <si>
    <t>INTERLEUCINA-2 RECEPTOR SOLUBLE SUERO</t>
  </si>
  <si>
    <t>INTERLEUCINA-5 SUERO</t>
  </si>
  <si>
    <t>ISLOTES DE LANGERHANS ANTICUERPOS SUERO (CÉLULAS BETA PANCREÁTICAS)</t>
  </si>
  <si>
    <t>KETAMINA ORINA</t>
  </si>
  <si>
    <t>LACOSAMIDA SUERO</t>
  </si>
  <si>
    <t>LACTÓGENO PLACENTARIO SUERO</t>
  </si>
  <si>
    <t>LISOZIMA SUERO</t>
  </si>
  <si>
    <t>MAG ANTICUERPOS IgM LCR (GLUCOPROTEÍNA ASOCIADA A MIELINA)</t>
  </si>
  <si>
    <t>MAG ANTICUERPOS IgM SUERO (GLUCOPROTEÍNA ASOCIADA A MIELINA)</t>
  </si>
  <si>
    <t xml:space="preserve">MERCURIO TOTAL SANGRE  </t>
  </si>
  <si>
    <t>MESOTELINA SOLUBLE SUERO</t>
  </si>
  <si>
    <t>METADONA CONFIRMACIÓN ORINA</t>
  </si>
  <si>
    <t xml:space="preserve">METANEFRINAS FRACCIONADAS PLASMA   </t>
  </si>
  <si>
    <t>METANOL SANGRE TOTAL</t>
  </si>
  <si>
    <t>MICOFENOLATO (ÁCIDO MICOFENÓLICO) PLASMA</t>
  </si>
  <si>
    <t>MICROGLOBULINA BETA-2 ORINA</t>
  </si>
  <si>
    <t>MIELINA ANTICUERPOS SUERO</t>
  </si>
  <si>
    <t>MIOGLOBINA ORINA</t>
  </si>
  <si>
    <t>MOG (IFI) SUERO ANTICUERPOS</t>
  </si>
  <si>
    <t>MOG (IFI) LCR ANTICUERPOS</t>
  </si>
  <si>
    <t>MUCOPOLISACÁRIDOS ORINA</t>
  </si>
  <si>
    <t>MUP44 (CN-1A) ANTICUERPOS SUERO</t>
  </si>
  <si>
    <t>MÚSCULO ESTRIADO ANTICUERPOS SUERO</t>
  </si>
  <si>
    <t xml:space="preserve">NEUROMIELITIS ÓPTICA (NMO) IgG ANTICUERPOS SUERO </t>
  </si>
  <si>
    <t xml:space="preserve">NEUROMIELITIS ÓPTICA (NMO) IgG (IFI) ANTICUERPOS LCR </t>
  </si>
  <si>
    <t xml:space="preserve">NEUTRÓFILOS , ANTICUERPOS SANGRE TOTAL   </t>
  </si>
  <si>
    <t>NICOTINAMIDA SUERO</t>
  </si>
  <si>
    <t>NXP-2 (NUCLEAR MATRIX PROTEIN) ANTICUERPOS SUERO</t>
  </si>
  <si>
    <t>OSTEOPONTINA PLASMA</t>
  </si>
  <si>
    <t>PEPSINÓGENO I SUERO</t>
  </si>
  <si>
    <t xml:space="preserve">PÉPTIDO NATRIURÉTICO ATRIAL (proANP 1-98) PLASMA   </t>
  </si>
  <si>
    <t>PERAMPANEL (FYCOMPA) SUERO</t>
  </si>
  <si>
    <t xml:space="preserve">PIRUVATO QUINASA ERITROCITOS   </t>
  </si>
  <si>
    <t>PLOMO ORINA</t>
  </si>
  <si>
    <t>PLOMO SANGRE TOTAL</t>
  </si>
  <si>
    <t>POLIPÉPTIDO PANCREÁTICO SUERO</t>
  </si>
  <si>
    <t>PORFIRINAS FRACCIONADAS HECES</t>
  </si>
  <si>
    <t>PORFIRINAS FRACCIONADAS SANGRE TOTAL</t>
  </si>
  <si>
    <t>PRECIPITINAS SUERO</t>
  </si>
  <si>
    <t>PROCOLÁGENO III PROPÉPTIDO AMINOTERMINAL SUERO</t>
  </si>
  <si>
    <t>PRO-GRP (MARCADOR TUMORAL) PLASMA</t>
  </si>
  <si>
    <t>PROINSULINA INTACTA PLASMA</t>
  </si>
  <si>
    <t>PROTEÍNA 14-3-3 LÍQUIDO CEFALORRAQUÍDEO</t>
  </si>
  <si>
    <t>PROTEÍNA BÁSICA DE MIELINA LCR</t>
  </si>
  <si>
    <t xml:space="preserve">PROTEÍNA RELACIONADA CON PARATHORMONA   </t>
  </si>
  <si>
    <t xml:space="preserve">PROTOPORFIRINA ZINC (PPZ) SANGRE TOTAL </t>
  </si>
  <si>
    <t xml:space="preserve">QUINASA ESPECÍFICA MUSCULAR (MuSK) ANTI SUERO  </t>
  </si>
  <si>
    <t>RAST (IgE ESPECIFICA) CAP SYSTEM SUERO</t>
  </si>
  <si>
    <t>RAST ALERGENOS ESPECIALES CAP SYSTEM SUERO</t>
  </si>
  <si>
    <t>RAST ALÉRGENOS ESPECIALES FC SUERO</t>
  </si>
  <si>
    <t>RAST ALERGENOS ESPECIALES SUERO</t>
  </si>
  <si>
    <t xml:space="preserve">RAST ALERGENOS RECOMBINANTES CAP SYSTEM SUERO  </t>
  </si>
  <si>
    <t xml:space="preserve">RAST IgG ESPECIALES SUERO   </t>
  </si>
  <si>
    <t xml:space="preserve">RAST IgG SUERO </t>
  </si>
  <si>
    <t>RAST IgG4 ESPECIALES SUERO</t>
  </si>
  <si>
    <t>RAST IgG4 SUERO</t>
  </si>
  <si>
    <t xml:space="preserve">RAST MEDICAMENTOS CAP SYSTEM SUERO   </t>
  </si>
  <si>
    <t>RECEPTORES DE ACETILCOLINA ANTICUERPOS SUERO</t>
  </si>
  <si>
    <t>RECEPTORES DE INSULINA ANTICUERPOS SUERO</t>
  </si>
  <si>
    <t>RECOVERINA ANTICUERPOS SUERO</t>
  </si>
  <si>
    <t>RENINA ACTIVIDAD (ANGIOTENSINA) PLASMA</t>
  </si>
  <si>
    <t xml:space="preserve">RETICULINA ANTICUERPOS IgA SUERO   </t>
  </si>
  <si>
    <t xml:space="preserve">RETICULINA ANTICUERPOS IgG SUERO   </t>
  </si>
  <si>
    <t>RISPERIDONA + 9-HIDROXI-RISPERIDONA SUERO</t>
  </si>
  <si>
    <t>RNA POLIMERASA I-II-III ANTICUERPOS SUERO</t>
  </si>
  <si>
    <t>SELENIO SUERO</t>
  </si>
  <si>
    <t>SEROTONINA SUERO</t>
  </si>
  <si>
    <t>SINAPTOFISINA ANTICUERPOS SUERO</t>
  </si>
  <si>
    <t>SIROLIMUS (RAPAMICINA) SANGRE TOTAL</t>
  </si>
  <si>
    <t xml:space="preserve">SOMATOSTATINA PLASMA   </t>
  </si>
  <si>
    <t xml:space="preserve">STREPTOCOCCUS PNEUMONIAE ANTICUERPOS IgG SUERO   </t>
  </si>
  <si>
    <t xml:space="preserve">SUBUNIDAD ALFA LIBRE SUERO   </t>
  </si>
  <si>
    <t>T3 (TRIYODOTIRONINA) REVERSE (RT3) SUERO</t>
  </si>
  <si>
    <t>T4 TOTAL (TIROXINA) SUERO</t>
  </si>
  <si>
    <t>TBG (THYROXINE BINDING GLOBULIN) SUERO</t>
  </si>
  <si>
    <t>THSD7A IgG ANTICUERPOS SUERO</t>
  </si>
  <si>
    <t>TIOPURINA METILTRANSFERASA ACTIVIDAD SANGRE TOTAL</t>
  </si>
  <si>
    <t>TITINA (MGT30) ANTICUERPOS SUERO</t>
  </si>
  <si>
    <t>TOPIRAMATO SUERO</t>
  </si>
  <si>
    <t>TRIPSINA SUERO</t>
  </si>
  <si>
    <t xml:space="preserve">VASCULAR ENDOTHELIAL GROWTH FACTOR A (VEGF-A) PLASMA </t>
  </si>
  <si>
    <t>VASCULAR ENDOTHELIAL GROWTH FACTOR D (VEGF-D) PLASMA</t>
  </si>
  <si>
    <t>VASOPRESINA PLASMA (HORMONA ANTIDIURÉTICA)</t>
  </si>
  <si>
    <t>VEDOLIZUMAB Y ANTICUERPOS SUERO</t>
  </si>
  <si>
    <t>VIP (PÉPTIDO INTESTINAL VASOACTIVO) PLASMA</t>
  </si>
  <si>
    <t>VITAMINA B1 (TIAMINA) SANGRE TOTAL</t>
  </si>
  <si>
    <t>VITAMINA B2 (RIBOFLAVINA) SANGRE TOTAL</t>
  </si>
  <si>
    <t>VITAMINA B6 PLASMA</t>
  </si>
  <si>
    <t>VITAMINA C (ASCORBATO) PLASMA</t>
  </si>
  <si>
    <t xml:space="preserve">VITAMINA D 1,25-DIHIDROXI SUERO (1,25-DIHIDROXI COLECALCIFEROL)  </t>
  </si>
  <si>
    <t>VITAMINA K1 SUERO</t>
  </si>
  <si>
    <t>ZINC 8 TRANSPORTADOR ANTICUERPOS SUERO</t>
  </si>
  <si>
    <t>ZINC ORINA</t>
  </si>
  <si>
    <t>ZONISAMIDA SUERO</t>
  </si>
  <si>
    <t>4 años</t>
  </si>
  <si>
    <t>VeriRef® (CRIBADO PRENATAL NO INVASIVO DE ANEUPLOIDÍAS 13, 18, 21, X e Y) EN SANGRE MATERNA</t>
  </si>
  <si>
    <t>VeriRef Gold® (CRIBADO PRENATAL NO INVASIVO DETECCIÓN DE CNVs Y ANEUPLOIDÍAS EN TODOS LOS CROMOSOMAS) EN SANGRE MATERNA</t>
  </si>
  <si>
    <t>Estimacion Concurso</t>
  </si>
  <si>
    <t>Determinación analítica</t>
  </si>
  <si>
    <t>PERSONA DE CONTACTO:</t>
  </si>
  <si>
    <t>TELÉFONO:</t>
  </si>
  <si>
    <t>EMAIL:</t>
  </si>
  <si>
    <t xml:space="preserve"> - RELATIVO A LA PRESTACION DEL SERVICIOS</t>
  </si>
  <si>
    <t>2.1)</t>
  </si>
  <si>
    <t>SERVICIO DE RECOGIDA Y TRANSPORTE DE MUESTRAS:</t>
  </si>
  <si>
    <t>- FINES DE SEMANA</t>
  </si>
  <si>
    <t>SI/NO</t>
  </si>
  <si>
    <t>- FESTIVO</t>
  </si>
  <si>
    <t>2.2)</t>
  </si>
  <si>
    <t>TIEMPO DE DE CONSERVACION DE LAS MUESTRAS</t>
  </si>
  <si>
    <t>DIAS</t>
  </si>
  <si>
    <t xml:space="preserve"> - RELATIVO A CADA UNA DE LAS PRUEBAS</t>
  </si>
  <si>
    <t>Pag. en la que se indica</t>
  </si>
  <si>
    <t>Se realiza por rutina todos los días (Si/No)</t>
  </si>
  <si>
    <t>Plazo de entrega de resultados</t>
  </si>
  <si>
    <t>EMPRESA:.</t>
  </si>
  <si>
    <t>ANTI ALFA 1, BETA1, BETA2 ADRENÉRGICOS Y ANTI M3</t>
  </si>
  <si>
    <t>ÁCIDO VANILMANDÉLICO ORINA (24 HORAS)</t>
  </si>
  <si>
    <t>ACTIAC</t>
  </si>
  <si>
    <t>ANEXO VI - OFERTA TECNICA</t>
  </si>
  <si>
    <t>Certificacion y acreditacion ISO 15189 DE LA PRUEBA. 
Indicar Cual</t>
  </si>
  <si>
    <t>Relacion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</si>
</sst>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indexed="8"/>
      <name val="MS Sans Serif"/>
      <family val="2"/>
    </font>
    <font>
      <sz val="10"/>
      <name val="Arial"/>
      <family val="2"/>
    </font>
    <font>
      <sz val="9"/>
      <name val="Arial"/>
      <family val="2"/>
    </font>
    <font>
      <sz val="9"/>
      <color indexed="8"/>
      <name val="Century Gothic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44" fontId="0" fillId="0" borderId="0" xfId="1" applyFont="1"/>
    <xf numFmtId="44" fontId="0" fillId="2" borderId="0" xfId="1" applyFont="1" applyFill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4" fontId="0" fillId="0" borderId="9" xfId="1" applyFont="1" applyBorder="1"/>
    <xf numFmtId="44" fontId="0" fillId="0" borderId="10" xfId="1" applyFont="1" applyBorder="1"/>
    <xf numFmtId="0" fontId="0" fillId="0" borderId="3" xfId="0" applyBorder="1"/>
    <xf numFmtId="44" fontId="0" fillId="0" borderId="4" xfId="1" applyFont="1" applyBorder="1"/>
    <xf numFmtId="44" fontId="0" fillId="0" borderId="5" xfId="1" applyFont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44" fontId="0" fillId="3" borderId="14" xfId="1" applyFont="1" applyFill="1" applyBorder="1"/>
    <xf numFmtId="44" fontId="0" fillId="3" borderId="15" xfId="1" applyFont="1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44" fontId="0" fillId="3" borderId="19" xfId="1" applyFont="1" applyFill="1" applyBorder="1"/>
    <xf numFmtId="44" fontId="0" fillId="3" borderId="20" xfId="1" applyFont="1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44" fontId="0" fillId="4" borderId="19" xfId="1" applyFont="1" applyFill="1" applyBorder="1"/>
    <xf numFmtId="44" fontId="0" fillId="4" borderId="20" xfId="1" applyFont="1" applyFill="1" applyBorder="1"/>
    <xf numFmtId="0" fontId="0" fillId="3" borderId="0" xfId="0" applyFill="1"/>
    <xf numFmtId="0" fontId="0" fillId="0" borderId="0" xfId="0" applyFill="1"/>
    <xf numFmtId="0" fontId="0" fillId="3" borderId="21" xfId="0" applyFill="1" applyBorder="1"/>
    <xf numFmtId="0" fontId="0" fillId="3" borderId="22" xfId="0" applyFill="1" applyBorder="1"/>
    <xf numFmtId="44" fontId="0" fillId="3" borderId="23" xfId="1" applyFont="1" applyFill="1" applyBorder="1"/>
    <xf numFmtId="44" fontId="0" fillId="3" borderId="24" xfId="1" applyFont="1" applyFill="1" applyBorder="1"/>
    <xf numFmtId="44" fontId="0" fillId="0" borderId="25" xfId="1" applyFont="1" applyBorder="1"/>
    <xf numFmtId="9" fontId="0" fillId="0" borderId="6" xfId="1" applyNumberFormat="1" applyFont="1" applyBorder="1"/>
    <xf numFmtId="44" fontId="0" fillId="0" borderId="16" xfId="1" applyFont="1" applyBorder="1"/>
    <xf numFmtId="44" fontId="0" fillId="0" borderId="6" xfId="1" applyFont="1" applyBorder="1" applyAlignment="1">
      <alignment horizontal="right"/>
    </xf>
    <xf numFmtId="44" fontId="0" fillId="0" borderId="21" xfId="1" applyFont="1" applyBorder="1"/>
    <xf numFmtId="3" fontId="0" fillId="2" borderId="0" xfId="1" applyNumberFormat="1" applyFont="1" applyFill="1"/>
    <xf numFmtId="3" fontId="0" fillId="2" borderId="0" xfId="0" applyNumberFormat="1" applyFill="1" applyAlignment="1">
      <alignment horizontal="center"/>
    </xf>
    <xf numFmtId="44" fontId="0" fillId="0" borderId="0" xfId="0" applyNumberFormat="1"/>
    <xf numFmtId="9" fontId="0" fillId="0" borderId="26" xfId="1" applyNumberFormat="1" applyFont="1" applyBorder="1"/>
    <xf numFmtId="44" fontId="0" fillId="0" borderId="26" xfId="1" applyFont="1" applyBorder="1" applyAlignment="1">
      <alignment horizontal="right"/>
    </xf>
    <xf numFmtId="44" fontId="0" fillId="2" borderId="19" xfId="1" applyFont="1" applyFill="1" applyBorder="1"/>
    <xf numFmtId="44" fontId="0" fillId="2" borderId="19" xfId="0" applyNumberFormat="1" applyFill="1" applyBorder="1"/>
    <xf numFmtId="0" fontId="0" fillId="0" borderId="12" xfId="0" applyFill="1" applyBorder="1"/>
    <xf numFmtId="0" fontId="0" fillId="0" borderId="17" xfId="0" applyFill="1" applyBorder="1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wrapText="1"/>
    </xf>
    <xf numFmtId="0" fontId="2" fillId="0" borderId="19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5" fillId="0" borderId="0" xfId="0" applyFont="1"/>
    <xf numFmtId="0" fontId="5" fillId="0" borderId="0" xfId="0" applyFont="1" applyFill="1"/>
    <xf numFmtId="0" fontId="0" fillId="0" borderId="19" xfId="0" applyBorder="1"/>
    <xf numFmtId="0" fontId="4" fillId="0" borderId="19" xfId="0" applyFont="1" applyBorder="1"/>
    <xf numFmtId="0" fontId="0" fillId="0" borderId="12" xfId="0" applyFill="1" applyBorder="1" applyAlignment="1">
      <alignment wrapText="1"/>
    </xf>
    <xf numFmtId="4" fontId="0" fillId="0" borderId="0" xfId="0" applyNumberFormat="1"/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0" fillId="0" borderId="19" xfId="0" applyFill="1" applyBorder="1"/>
    <xf numFmtId="0" fontId="0" fillId="0" borderId="19" xfId="0" applyFill="1" applyBorder="1" applyAlignment="1">
      <alignment horizontal="center"/>
    </xf>
    <xf numFmtId="0" fontId="6" fillId="0" borderId="19" xfId="0" applyFont="1" applyFill="1" applyBorder="1"/>
    <xf numFmtId="0" fontId="5" fillId="0" borderId="19" xfId="0" applyFont="1" applyFill="1" applyBorder="1"/>
    <xf numFmtId="0" fontId="8" fillId="0" borderId="21" xfId="0" applyFont="1" applyFill="1" applyBorder="1"/>
    <xf numFmtId="0" fontId="9" fillId="0" borderId="17" xfId="0" applyFont="1" applyFill="1" applyBorder="1"/>
    <xf numFmtId="0" fontId="9" fillId="0" borderId="19" xfId="0" applyFont="1" applyFill="1" applyBorder="1"/>
    <xf numFmtId="0" fontId="10" fillId="0" borderId="19" xfId="0" applyFont="1" applyFill="1" applyBorder="1"/>
    <xf numFmtId="0" fontId="10" fillId="0" borderId="0" xfId="0" applyFont="1"/>
    <xf numFmtId="0" fontId="10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 applyAlignment="1">
      <alignment horizontal="center"/>
    </xf>
    <xf numFmtId="0" fontId="7" fillId="5" borderId="19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3"/>
  <sheetViews>
    <sheetView workbookViewId="0">
      <selection activeCell="E22" sqref="E22"/>
    </sheetView>
  </sheetViews>
  <sheetFormatPr baseColWidth="10" defaultRowHeight="15" x14ac:dyDescent="0.25"/>
  <cols>
    <col min="1" max="1" width="8.42578125" bestFit="1" customWidth="1"/>
    <col min="2" max="2" width="63.85546875" customWidth="1"/>
    <col min="3" max="3" width="5" bestFit="1" customWidth="1"/>
    <col min="4" max="4" width="12" style="1" bestFit="1" customWidth="1"/>
    <col min="5" max="5" width="14.85546875" style="1" bestFit="1" customWidth="1"/>
    <col min="6" max="6" width="5" bestFit="1" customWidth="1"/>
    <col min="7" max="7" width="12" style="1" bestFit="1" customWidth="1"/>
    <col min="8" max="8" width="14.85546875" style="1" bestFit="1" customWidth="1"/>
    <col min="9" max="9" width="8.42578125" style="40" bestFit="1" customWidth="1"/>
    <col min="10" max="10" width="2" style="3" bestFit="1" customWidth="1"/>
    <col min="12" max="14" width="11.42578125" style="3"/>
    <col min="15" max="15" width="13" style="3" bestFit="1" customWidth="1"/>
    <col min="16" max="48" width="11.42578125" style="3"/>
  </cols>
  <sheetData>
    <row r="1" spans="1:15" ht="15.75" thickBot="1" x14ac:dyDescent="0.3"/>
    <row r="2" spans="1:15" ht="15.75" thickBot="1" x14ac:dyDescent="0.3">
      <c r="A2" s="4"/>
      <c r="B2" s="5"/>
      <c r="C2" s="75">
        <v>2019</v>
      </c>
      <c r="D2" s="76"/>
      <c r="E2" s="76"/>
      <c r="F2" s="76">
        <v>2020</v>
      </c>
      <c r="G2" s="76"/>
      <c r="H2" s="77"/>
      <c r="I2" s="41"/>
      <c r="M2" s="78" t="s">
        <v>225</v>
      </c>
      <c r="N2" s="78"/>
      <c r="O2" s="78"/>
    </row>
    <row r="3" spans="1:15" ht="15.75" thickBot="1" x14ac:dyDescent="0.3">
      <c r="A3" s="6" t="s">
        <v>0</v>
      </c>
      <c r="B3" s="7" t="s">
        <v>1</v>
      </c>
      <c r="C3" s="8" t="s">
        <v>2</v>
      </c>
      <c r="D3" s="9" t="s">
        <v>3</v>
      </c>
      <c r="E3" s="10" t="s">
        <v>4</v>
      </c>
      <c r="F3" s="11" t="s">
        <v>2</v>
      </c>
      <c r="G3" s="12" t="s">
        <v>3</v>
      </c>
      <c r="H3" s="13" t="s">
        <v>4</v>
      </c>
      <c r="M3" s="8" t="s">
        <v>2</v>
      </c>
      <c r="N3" s="9" t="s">
        <v>3</v>
      </c>
      <c r="O3" s="10" t="s">
        <v>4</v>
      </c>
    </row>
    <row r="4" spans="1:15" x14ac:dyDescent="0.25">
      <c r="A4" s="14">
        <v>58125</v>
      </c>
      <c r="B4" s="15" t="s">
        <v>5</v>
      </c>
      <c r="C4" s="16">
        <v>59</v>
      </c>
      <c r="D4" s="17">
        <v>15.5</v>
      </c>
      <c r="E4" s="18">
        <v>914.5</v>
      </c>
      <c r="F4" s="16">
        <v>30</v>
      </c>
      <c r="G4" s="17">
        <v>15.5</v>
      </c>
      <c r="H4" s="18">
        <v>465</v>
      </c>
      <c r="I4" s="40">
        <f>C4-F4</f>
        <v>29</v>
      </c>
      <c r="K4" s="42">
        <f>D4-G4</f>
        <v>0</v>
      </c>
      <c r="M4" s="3">
        <f>IF(C4&gt;F4,C4,F4)</f>
        <v>59</v>
      </c>
      <c r="N4" s="3">
        <f>IF(D4&gt;G4,D4,G4)</f>
        <v>15.5</v>
      </c>
      <c r="O4" s="2">
        <f>M4*N4</f>
        <v>914.5</v>
      </c>
    </row>
    <row r="5" spans="1:15" x14ac:dyDescent="0.25">
      <c r="A5" s="19">
        <v>20005</v>
      </c>
      <c r="B5" s="20" t="s">
        <v>6</v>
      </c>
      <c r="C5" s="21">
        <v>2</v>
      </c>
      <c r="D5" s="22">
        <v>8.34</v>
      </c>
      <c r="E5" s="23">
        <v>16.68</v>
      </c>
      <c r="F5" s="21">
        <v>3</v>
      </c>
      <c r="G5" s="22">
        <v>8.34</v>
      </c>
      <c r="H5" s="23">
        <v>25.02</v>
      </c>
      <c r="I5" s="40">
        <f t="shared" ref="I5:I68" si="0">C5-F5</f>
        <v>-1</v>
      </c>
      <c r="K5" s="42">
        <f t="shared" ref="K5:K68" si="1">D5-G5</f>
        <v>0</v>
      </c>
      <c r="M5" s="3">
        <f t="shared" ref="M5:M68" si="2">IF(C5&gt;F5,C5,F5)</f>
        <v>3</v>
      </c>
      <c r="N5" s="3">
        <f t="shared" ref="N5:N68" si="3">IF(D5&gt;G5,D5,G5)</f>
        <v>8.34</v>
      </c>
      <c r="O5" s="2">
        <f t="shared" ref="O5:O68" si="4">M5*N5</f>
        <v>25.02</v>
      </c>
    </row>
    <row r="6" spans="1:15" x14ac:dyDescent="0.25">
      <c r="A6" s="19">
        <v>60115</v>
      </c>
      <c r="B6" s="20" t="s">
        <v>7</v>
      </c>
      <c r="C6" s="21">
        <v>1</v>
      </c>
      <c r="D6" s="22">
        <v>25</v>
      </c>
      <c r="E6" s="23">
        <v>25</v>
      </c>
      <c r="F6" s="21">
        <v>2</v>
      </c>
      <c r="G6" s="22">
        <v>25</v>
      </c>
      <c r="H6" s="23">
        <v>50</v>
      </c>
      <c r="I6" s="40">
        <f t="shared" si="0"/>
        <v>-1</v>
      </c>
      <c r="K6" s="42">
        <f t="shared" si="1"/>
        <v>0</v>
      </c>
      <c r="M6" s="3">
        <f t="shared" si="2"/>
        <v>2</v>
      </c>
      <c r="N6" s="3">
        <f t="shared" si="3"/>
        <v>25</v>
      </c>
      <c r="O6" s="2">
        <f t="shared" si="4"/>
        <v>50</v>
      </c>
    </row>
    <row r="7" spans="1:15" x14ac:dyDescent="0.25">
      <c r="A7" s="19">
        <v>40510</v>
      </c>
      <c r="B7" s="20" t="s">
        <v>8</v>
      </c>
      <c r="C7" s="21">
        <v>6</v>
      </c>
      <c r="D7" s="22">
        <v>29.5</v>
      </c>
      <c r="E7" s="23">
        <v>177</v>
      </c>
      <c r="F7" s="21">
        <v>5</v>
      </c>
      <c r="G7" s="22">
        <v>29.5</v>
      </c>
      <c r="H7" s="23">
        <v>147.5</v>
      </c>
      <c r="I7" s="40">
        <f t="shared" si="0"/>
        <v>1</v>
      </c>
      <c r="K7" s="42">
        <f t="shared" si="1"/>
        <v>0</v>
      </c>
      <c r="M7" s="3">
        <f t="shared" si="2"/>
        <v>6</v>
      </c>
      <c r="N7" s="3">
        <f t="shared" si="3"/>
        <v>29.5</v>
      </c>
      <c r="O7" s="2">
        <f t="shared" si="4"/>
        <v>177</v>
      </c>
    </row>
    <row r="8" spans="1:15" x14ac:dyDescent="0.25">
      <c r="A8" s="19">
        <v>5038</v>
      </c>
      <c r="B8" s="20" t="s">
        <v>9</v>
      </c>
      <c r="C8" s="21">
        <v>7</v>
      </c>
      <c r="D8" s="22">
        <v>59.5</v>
      </c>
      <c r="E8" s="23">
        <v>416.5</v>
      </c>
      <c r="F8" s="21">
        <v>6</v>
      </c>
      <c r="G8" s="22">
        <v>59.5</v>
      </c>
      <c r="H8" s="23">
        <v>357</v>
      </c>
      <c r="I8" s="40">
        <f t="shared" si="0"/>
        <v>1</v>
      </c>
      <c r="K8" s="42">
        <f t="shared" si="1"/>
        <v>0</v>
      </c>
      <c r="M8" s="3">
        <f t="shared" si="2"/>
        <v>7</v>
      </c>
      <c r="N8" s="3">
        <f t="shared" si="3"/>
        <v>59.5</v>
      </c>
      <c r="O8" s="2">
        <f t="shared" si="4"/>
        <v>416.5</v>
      </c>
    </row>
    <row r="9" spans="1:15" x14ac:dyDescent="0.25">
      <c r="A9" s="19">
        <v>40115</v>
      </c>
      <c r="B9" s="20" t="s">
        <v>10</v>
      </c>
      <c r="C9" s="21">
        <v>6</v>
      </c>
      <c r="D9" s="22">
        <v>32.26</v>
      </c>
      <c r="E9" s="23">
        <v>193.56</v>
      </c>
      <c r="F9" s="21">
        <v>4</v>
      </c>
      <c r="G9" s="22">
        <v>32.26</v>
      </c>
      <c r="H9" s="23">
        <v>129.04</v>
      </c>
      <c r="I9" s="40">
        <f t="shared" si="0"/>
        <v>2</v>
      </c>
      <c r="K9" s="42">
        <f t="shared" si="1"/>
        <v>0</v>
      </c>
      <c r="M9" s="3">
        <f t="shared" si="2"/>
        <v>6</v>
      </c>
      <c r="N9" s="3">
        <f t="shared" si="3"/>
        <v>32.26</v>
      </c>
      <c r="O9" s="2">
        <f t="shared" si="4"/>
        <v>193.56</v>
      </c>
    </row>
    <row r="10" spans="1:15" x14ac:dyDescent="0.25">
      <c r="A10" s="19">
        <v>55160</v>
      </c>
      <c r="B10" s="20" t="s">
        <v>11</v>
      </c>
      <c r="C10" s="21">
        <v>63</v>
      </c>
      <c r="D10" s="22">
        <v>22.5</v>
      </c>
      <c r="E10" s="23">
        <v>1417.5</v>
      </c>
      <c r="F10" s="21">
        <v>49</v>
      </c>
      <c r="G10" s="22">
        <v>22.5</v>
      </c>
      <c r="H10" s="23">
        <v>1102.5</v>
      </c>
      <c r="I10" s="40">
        <f t="shared" si="0"/>
        <v>14</v>
      </c>
      <c r="K10" s="42">
        <f t="shared" si="1"/>
        <v>0</v>
      </c>
      <c r="M10" s="3">
        <f t="shared" si="2"/>
        <v>63</v>
      </c>
      <c r="N10" s="3">
        <f t="shared" si="3"/>
        <v>22.5</v>
      </c>
      <c r="O10" s="2">
        <f t="shared" si="4"/>
        <v>1417.5</v>
      </c>
    </row>
    <row r="11" spans="1:15" x14ac:dyDescent="0.25">
      <c r="A11" s="19">
        <v>5067</v>
      </c>
      <c r="B11" s="20" t="s">
        <v>12</v>
      </c>
      <c r="C11" s="21">
        <v>23</v>
      </c>
      <c r="D11" s="22">
        <v>72</v>
      </c>
      <c r="E11" s="23">
        <v>1656</v>
      </c>
      <c r="F11" s="21">
        <v>29</v>
      </c>
      <c r="G11" s="22">
        <v>72</v>
      </c>
      <c r="H11" s="23">
        <v>2088</v>
      </c>
      <c r="I11" s="40">
        <f t="shared" si="0"/>
        <v>-6</v>
      </c>
      <c r="K11" s="42">
        <f t="shared" si="1"/>
        <v>0</v>
      </c>
      <c r="M11" s="3">
        <f t="shared" si="2"/>
        <v>29</v>
      </c>
      <c r="N11" s="3">
        <f t="shared" si="3"/>
        <v>72</v>
      </c>
      <c r="O11" s="2">
        <f t="shared" si="4"/>
        <v>2088</v>
      </c>
    </row>
    <row r="12" spans="1:15" x14ac:dyDescent="0.25">
      <c r="A12" s="19">
        <v>5060</v>
      </c>
      <c r="B12" s="20" t="s">
        <v>13</v>
      </c>
      <c r="C12" s="21">
        <v>2</v>
      </c>
      <c r="D12" s="22">
        <v>8.07</v>
      </c>
      <c r="E12" s="23">
        <v>16.14</v>
      </c>
      <c r="F12" s="21">
        <v>3</v>
      </c>
      <c r="G12" s="22">
        <v>8.07</v>
      </c>
      <c r="H12" s="23">
        <v>24.21</v>
      </c>
      <c r="I12" s="40">
        <f t="shared" si="0"/>
        <v>-1</v>
      </c>
      <c r="K12" s="42">
        <f t="shared" si="1"/>
        <v>0</v>
      </c>
      <c r="M12" s="3">
        <f t="shared" si="2"/>
        <v>3</v>
      </c>
      <c r="N12" s="3">
        <f t="shared" si="3"/>
        <v>8.07</v>
      </c>
      <c r="O12" s="2">
        <f t="shared" si="4"/>
        <v>24.21</v>
      </c>
    </row>
    <row r="13" spans="1:15" x14ac:dyDescent="0.25">
      <c r="A13" s="19">
        <v>5277</v>
      </c>
      <c r="B13" s="20" t="s">
        <v>14</v>
      </c>
      <c r="C13" s="21">
        <v>6</v>
      </c>
      <c r="D13" s="22">
        <v>85</v>
      </c>
      <c r="E13" s="23">
        <v>510</v>
      </c>
      <c r="F13" s="21">
        <v>2</v>
      </c>
      <c r="G13" s="22">
        <v>85</v>
      </c>
      <c r="H13" s="23">
        <v>170</v>
      </c>
      <c r="I13" s="40">
        <f t="shared" si="0"/>
        <v>4</v>
      </c>
      <c r="K13" s="42">
        <f t="shared" si="1"/>
        <v>0</v>
      </c>
      <c r="M13" s="3">
        <f t="shared" si="2"/>
        <v>6</v>
      </c>
      <c r="N13" s="3">
        <f t="shared" si="3"/>
        <v>85</v>
      </c>
      <c r="O13" s="2">
        <f t="shared" si="4"/>
        <v>510</v>
      </c>
    </row>
    <row r="14" spans="1:15" x14ac:dyDescent="0.25">
      <c r="A14" s="19">
        <v>58075</v>
      </c>
      <c r="B14" s="20" t="s">
        <v>15</v>
      </c>
      <c r="C14" s="21">
        <v>38</v>
      </c>
      <c r="D14" s="22">
        <v>75</v>
      </c>
      <c r="E14" s="23">
        <v>2850</v>
      </c>
      <c r="F14" s="21">
        <v>74</v>
      </c>
      <c r="G14" s="22">
        <v>75</v>
      </c>
      <c r="H14" s="23">
        <v>5550</v>
      </c>
      <c r="I14" s="40">
        <f t="shared" si="0"/>
        <v>-36</v>
      </c>
      <c r="K14" s="42">
        <f t="shared" si="1"/>
        <v>0</v>
      </c>
      <c r="M14" s="3">
        <f t="shared" si="2"/>
        <v>74</v>
      </c>
      <c r="N14" s="3">
        <f t="shared" si="3"/>
        <v>75</v>
      </c>
      <c r="O14" s="2">
        <f t="shared" si="4"/>
        <v>5550</v>
      </c>
    </row>
    <row r="15" spans="1:15" x14ac:dyDescent="0.25">
      <c r="A15" s="19">
        <v>58076</v>
      </c>
      <c r="B15" s="20" t="s">
        <v>16</v>
      </c>
      <c r="C15" s="21">
        <v>9</v>
      </c>
      <c r="D15" s="22">
        <v>64.510000000000005</v>
      </c>
      <c r="E15" s="23">
        <v>580.59</v>
      </c>
      <c r="F15" s="21">
        <v>24</v>
      </c>
      <c r="G15" s="22">
        <v>64.510000000000005</v>
      </c>
      <c r="H15" s="23">
        <v>1548.24</v>
      </c>
      <c r="I15" s="40">
        <f t="shared" si="0"/>
        <v>-15</v>
      </c>
      <c r="K15" s="42">
        <f t="shared" si="1"/>
        <v>0</v>
      </c>
      <c r="M15" s="3">
        <f t="shared" si="2"/>
        <v>24</v>
      </c>
      <c r="N15" s="3">
        <f t="shared" si="3"/>
        <v>64.510000000000005</v>
      </c>
      <c r="O15" s="2">
        <f t="shared" si="4"/>
        <v>1548.2400000000002</v>
      </c>
    </row>
    <row r="16" spans="1:15" x14ac:dyDescent="0.25">
      <c r="A16" s="19">
        <v>5150</v>
      </c>
      <c r="B16" s="20" t="s">
        <v>17</v>
      </c>
      <c r="C16" s="21">
        <v>13</v>
      </c>
      <c r="D16" s="22">
        <v>115</v>
      </c>
      <c r="E16" s="23">
        <v>1495</v>
      </c>
      <c r="F16" s="21">
        <v>20</v>
      </c>
      <c r="G16" s="22">
        <v>115</v>
      </c>
      <c r="H16" s="23">
        <v>2300</v>
      </c>
      <c r="I16" s="40">
        <f t="shared" si="0"/>
        <v>-7</v>
      </c>
      <c r="K16" s="42">
        <f t="shared" si="1"/>
        <v>0</v>
      </c>
      <c r="M16" s="3">
        <f t="shared" si="2"/>
        <v>20</v>
      </c>
      <c r="N16" s="3">
        <f t="shared" si="3"/>
        <v>115</v>
      </c>
      <c r="O16" s="2">
        <f t="shared" si="4"/>
        <v>2300</v>
      </c>
    </row>
    <row r="17" spans="1:48" x14ac:dyDescent="0.25">
      <c r="A17" s="24">
        <v>5073</v>
      </c>
      <c r="B17" s="25" t="s">
        <v>18</v>
      </c>
      <c r="C17" s="26">
        <v>87</v>
      </c>
      <c r="D17" s="27">
        <v>90</v>
      </c>
      <c r="E17" s="28">
        <v>7830</v>
      </c>
      <c r="F17" s="26">
        <v>154</v>
      </c>
      <c r="G17" s="27">
        <v>90</v>
      </c>
      <c r="H17" s="28">
        <v>13860</v>
      </c>
      <c r="I17" s="40">
        <f t="shared" si="0"/>
        <v>-67</v>
      </c>
      <c r="K17" s="42">
        <f t="shared" si="1"/>
        <v>0</v>
      </c>
      <c r="M17" s="3">
        <f t="shared" si="2"/>
        <v>154</v>
      </c>
      <c r="N17" s="3">
        <f t="shared" si="3"/>
        <v>90</v>
      </c>
      <c r="O17" s="2">
        <f t="shared" si="4"/>
        <v>13860</v>
      </c>
    </row>
    <row r="18" spans="1:48" x14ac:dyDescent="0.25">
      <c r="A18" s="24">
        <v>5072</v>
      </c>
      <c r="B18" s="25" t="s">
        <v>19</v>
      </c>
      <c r="C18" s="26">
        <v>39</v>
      </c>
      <c r="D18" s="27">
        <v>150</v>
      </c>
      <c r="E18" s="28">
        <v>5850</v>
      </c>
      <c r="F18" s="26">
        <v>13</v>
      </c>
      <c r="G18" s="27">
        <v>150</v>
      </c>
      <c r="H18" s="28">
        <v>1950</v>
      </c>
      <c r="I18" s="40">
        <f t="shared" si="0"/>
        <v>26</v>
      </c>
      <c r="K18" s="42">
        <f t="shared" si="1"/>
        <v>0</v>
      </c>
      <c r="M18" s="3">
        <f t="shared" si="2"/>
        <v>39</v>
      </c>
      <c r="N18" s="3">
        <f t="shared" si="3"/>
        <v>150</v>
      </c>
      <c r="O18" s="2">
        <f t="shared" si="4"/>
        <v>5850</v>
      </c>
    </row>
    <row r="19" spans="1:48" s="29" customFormat="1" x14ac:dyDescent="0.25">
      <c r="A19" s="19">
        <v>5740</v>
      </c>
      <c r="B19" s="20" t="s">
        <v>20</v>
      </c>
      <c r="C19" s="21">
        <v>1</v>
      </c>
      <c r="D19" s="22">
        <v>60</v>
      </c>
      <c r="E19" s="23">
        <v>60</v>
      </c>
      <c r="F19" s="21">
        <v>9</v>
      </c>
      <c r="G19" s="22">
        <v>60</v>
      </c>
      <c r="H19" s="23">
        <v>540</v>
      </c>
      <c r="I19" s="40">
        <f t="shared" si="0"/>
        <v>-8</v>
      </c>
      <c r="J19" s="3"/>
      <c r="K19" s="42">
        <f t="shared" si="1"/>
        <v>0</v>
      </c>
      <c r="L19" s="3"/>
      <c r="M19" s="3">
        <f t="shared" si="2"/>
        <v>9</v>
      </c>
      <c r="N19" s="3">
        <f t="shared" si="3"/>
        <v>60</v>
      </c>
      <c r="O19" s="2">
        <f t="shared" si="4"/>
        <v>540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</row>
    <row r="20" spans="1:48" x14ac:dyDescent="0.25">
      <c r="A20" s="19">
        <v>5200</v>
      </c>
      <c r="B20" s="20" t="s">
        <v>21</v>
      </c>
      <c r="C20" s="21">
        <v>193</v>
      </c>
      <c r="D20" s="22">
        <v>3.5</v>
      </c>
      <c r="E20" s="23">
        <v>675.5</v>
      </c>
      <c r="F20" s="21">
        <v>151</v>
      </c>
      <c r="G20" s="22">
        <v>3.5</v>
      </c>
      <c r="H20" s="23">
        <v>528.5</v>
      </c>
      <c r="I20" s="40">
        <f t="shared" si="0"/>
        <v>42</v>
      </c>
      <c r="K20" s="42">
        <f t="shared" si="1"/>
        <v>0</v>
      </c>
      <c r="M20" s="3">
        <f t="shared" si="2"/>
        <v>193</v>
      </c>
      <c r="N20" s="3">
        <f t="shared" si="3"/>
        <v>3.5</v>
      </c>
      <c r="O20" s="2">
        <f t="shared" si="4"/>
        <v>675.5</v>
      </c>
    </row>
    <row r="21" spans="1:48" x14ac:dyDescent="0.25">
      <c r="A21" s="19">
        <v>34200</v>
      </c>
      <c r="B21" s="20" t="s">
        <v>22</v>
      </c>
      <c r="C21" s="21"/>
      <c r="D21" s="22"/>
      <c r="E21" s="23"/>
      <c r="F21" s="21">
        <v>2</v>
      </c>
      <c r="G21" s="22">
        <v>146.16</v>
      </c>
      <c r="H21" s="23">
        <v>292.32</v>
      </c>
      <c r="I21" s="40">
        <f t="shared" si="0"/>
        <v>-2</v>
      </c>
      <c r="K21" s="42">
        <f t="shared" si="1"/>
        <v>-146.16</v>
      </c>
      <c r="M21" s="3">
        <f t="shared" si="2"/>
        <v>2</v>
      </c>
      <c r="N21" s="3">
        <f t="shared" si="3"/>
        <v>146.16</v>
      </c>
      <c r="O21" s="2">
        <f t="shared" si="4"/>
        <v>292.32</v>
      </c>
    </row>
    <row r="22" spans="1:48" x14ac:dyDescent="0.25">
      <c r="A22" s="19">
        <v>5290</v>
      </c>
      <c r="B22" s="20" t="s">
        <v>23</v>
      </c>
      <c r="C22" s="21">
        <v>201</v>
      </c>
      <c r="D22" s="22">
        <v>4.9000000000000004</v>
      </c>
      <c r="E22" s="23">
        <v>984.9</v>
      </c>
      <c r="F22" s="21">
        <v>215</v>
      </c>
      <c r="G22" s="22">
        <v>4.9000000000000004</v>
      </c>
      <c r="H22" s="23">
        <v>1053.5</v>
      </c>
      <c r="I22" s="40">
        <f t="shared" si="0"/>
        <v>-14</v>
      </c>
      <c r="K22" s="42">
        <f t="shared" si="1"/>
        <v>0</v>
      </c>
      <c r="M22" s="3">
        <f t="shared" si="2"/>
        <v>215</v>
      </c>
      <c r="N22" s="3">
        <f t="shared" si="3"/>
        <v>4.9000000000000004</v>
      </c>
      <c r="O22" s="2">
        <f t="shared" si="4"/>
        <v>1053.5</v>
      </c>
    </row>
    <row r="23" spans="1:48" x14ac:dyDescent="0.25">
      <c r="A23" s="19">
        <v>5801</v>
      </c>
      <c r="B23" s="20" t="s">
        <v>24</v>
      </c>
      <c r="C23" s="21"/>
      <c r="D23" s="22"/>
      <c r="E23" s="23"/>
      <c r="F23" s="21">
        <v>9</v>
      </c>
      <c r="G23" s="22">
        <v>215</v>
      </c>
      <c r="H23" s="23">
        <v>1935</v>
      </c>
      <c r="I23" s="40">
        <f t="shared" si="0"/>
        <v>-9</v>
      </c>
      <c r="K23" s="42">
        <f t="shared" si="1"/>
        <v>-215</v>
      </c>
      <c r="M23" s="3">
        <f t="shared" si="2"/>
        <v>9</v>
      </c>
      <c r="N23" s="3">
        <f t="shared" si="3"/>
        <v>215</v>
      </c>
      <c r="O23" s="2">
        <f t="shared" si="4"/>
        <v>1935</v>
      </c>
    </row>
    <row r="24" spans="1:48" x14ac:dyDescent="0.25">
      <c r="A24" s="19">
        <v>5325</v>
      </c>
      <c r="B24" s="20" t="s">
        <v>25</v>
      </c>
      <c r="C24" s="21">
        <v>4</v>
      </c>
      <c r="D24" s="22">
        <v>17.78</v>
      </c>
      <c r="E24" s="23">
        <v>71.12</v>
      </c>
      <c r="F24" s="21">
        <v>8</v>
      </c>
      <c r="G24" s="22">
        <v>17.78</v>
      </c>
      <c r="H24" s="23">
        <v>142.24</v>
      </c>
      <c r="I24" s="40">
        <f t="shared" si="0"/>
        <v>-4</v>
      </c>
      <c r="K24" s="42">
        <f t="shared" si="1"/>
        <v>0</v>
      </c>
      <c r="M24" s="3">
        <f t="shared" si="2"/>
        <v>8</v>
      </c>
      <c r="N24" s="3">
        <f t="shared" si="3"/>
        <v>17.78</v>
      </c>
      <c r="O24" s="2">
        <f t="shared" si="4"/>
        <v>142.24</v>
      </c>
    </row>
    <row r="25" spans="1:48" x14ac:dyDescent="0.25">
      <c r="A25" s="19">
        <v>6045</v>
      </c>
      <c r="B25" s="20" t="s">
        <v>26</v>
      </c>
      <c r="C25" s="21">
        <v>30</v>
      </c>
      <c r="D25" s="22">
        <v>49.5</v>
      </c>
      <c r="E25" s="23">
        <v>1485</v>
      </c>
      <c r="F25" s="21">
        <v>48</v>
      </c>
      <c r="G25" s="22">
        <v>49.5</v>
      </c>
      <c r="H25" s="23">
        <v>2376</v>
      </c>
      <c r="I25" s="40">
        <f t="shared" si="0"/>
        <v>-18</v>
      </c>
      <c r="K25" s="42">
        <f t="shared" si="1"/>
        <v>0</v>
      </c>
      <c r="M25" s="3">
        <f t="shared" si="2"/>
        <v>48</v>
      </c>
      <c r="N25" s="3">
        <f t="shared" si="3"/>
        <v>49.5</v>
      </c>
      <c r="O25" s="2">
        <f t="shared" si="4"/>
        <v>2376</v>
      </c>
    </row>
    <row r="26" spans="1:48" x14ac:dyDescent="0.25">
      <c r="A26" s="19">
        <v>5337</v>
      </c>
      <c r="B26" s="20" t="s">
        <v>27</v>
      </c>
      <c r="C26" s="21">
        <v>2</v>
      </c>
      <c r="D26" s="22">
        <v>60</v>
      </c>
      <c r="E26" s="23">
        <v>120</v>
      </c>
      <c r="F26" s="21">
        <v>1</v>
      </c>
      <c r="G26" s="22">
        <v>49.5</v>
      </c>
      <c r="H26" s="23">
        <v>49.5</v>
      </c>
      <c r="I26" s="40">
        <f t="shared" si="0"/>
        <v>1</v>
      </c>
      <c r="K26" s="42">
        <f t="shared" si="1"/>
        <v>10.5</v>
      </c>
      <c r="M26" s="3">
        <f t="shared" si="2"/>
        <v>2</v>
      </c>
      <c r="N26" s="3">
        <f t="shared" si="3"/>
        <v>60</v>
      </c>
      <c r="O26" s="2">
        <f t="shared" si="4"/>
        <v>120</v>
      </c>
    </row>
    <row r="27" spans="1:48" x14ac:dyDescent="0.25">
      <c r="A27" s="19">
        <v>5338</v>
      </c>
      <c r="B27" s="20" t="s">
        <v>28</v>
      </c>
      <c r="C27" s="21">
        <v>21</v>
      </c>
      <c r="D27" s="22">
        <v>60</v>
      </c>
      <c r="E27" s="23">
        <v>1260</v>
      </c>
      <c r="F27" s="21">
        <v>28</v>
      </c>
      <c r="G27" s="22">
        <v>50.25</v>
      </c>
      <c r="H27" s="23">
        <v>1407</v>
      </c>
      <c r="I27" s="40">
        <f t="shared" si="0"/>
        <v>-7</v>
      </c>
      <c r="K27" s="42">
        <f t="shared" si="1"/>
        <v>9.75</v>
      </c>
      <c r="M27" s="3">
        <f t="shared" si="2"/>
        <v>28</v>
      </c>
      <c r="N27" s="3">
        <f t="shared" si="3"/>
        <v>60</v>
      </c>
      <c r="O27" s="2">
        <f t="shared" si="4"/>
        <v>1680</v>
      </c>
    </row>
    <row r="28" spans="1:48" x14ac:dyDescent="0.25">
      <c r="A28" s="19">
        <v>5339</v>
      </c>
      <c r="B28" s="20" t="s">
        <v>29</v>
      </c>
      <c r="C28" s="21">
        <v>48</v>
      </c>
      <c r="D28" s="22">
        <v>60</v>
      </c>
      <c r="E28" s="23">
        <v>2880</v>
      </c>
      <c r="F28" s="21">
        <v>53</v>
      </c>
      <c r="G28" s="22">
        <v>50.688679245282998</v>
      </c>
      <c r="H28" s="23">
        <v>2686.5</v>
      </c>
      <c r="I28" s="40">
        <f t="shared" si="0"/>
        <v>-5</v>
      </c>
      <c r="K28" s="42">
        <f t="shared" si="1"/>
        <v>9.311320754717002</v>
      </c>
      <c r="M28" s="3">
        <f t="shared" si="2"/>
        <v>53</v>
      </c>
      <c r="N28" s="3">
        <f t="shared" si="3"/>
        <v>60</v>
      </c>
      <c r="O28" s="2">
        <f t="shared" si="4"/>
        <v>3180</v>
      </c>
    </row>
    <row r="29" spans="1:48" s="3" customFormat="1" x14ac:dyDescent="0.25">
      <c r="A29" s="19">
        <v>5387</v>
      </c>
      <c r="B29" s="20" t="s">
        <v>30</v>
      </c>
      <c r="C29" s="21">
        <v>2</v>
      </c>
      <c r="D29" s="22">
        <v>54</v>
      </c>
      <c r="E29" s="23">
        <v>108</v>
      </c>
      <c r="F29" s="21">
        <v>1</v>
      </c>
      <c r="G29" s="22">
        <v>54</v>
      </c>
      <c r="H29" s="23">
        <v>54</v>
      </c>
      <c r="I29" s="40">
        <f t="shared" si="0"/>
        <v>1</v>
      </c>
      <c r="K29" s="42">
        <f t="shared" si="1"/>
        <v>0</v>
      </c>
      <c r="M29" s="3">
        <f t="shared" si="2"/>
        <v>2</v>
      </c>
      <c r="N29" s="3">
        <f t="shared" si="3"/>
        <v>54</v>
      </c>
      <c r="O29" s="2">
        <f t="shared" si="4"/>
        <v>108</v>
      </c>
    </row>
    <row r="30" spans="1:48" x14ac:dyDescent="0.25">
      <c r="A30" s="19">
        <v>5315</v>
      </c>
      <c r="B30" s="20" t="s">
        <v>31</v>
      </c>
      <c r="C30" s="21">
        <v>1</v>
      </c>
      <c r="D30" s="22">
        <v>113.4</v>
      </c>
      <c r="E30" s="23">
        <v>113.4</v>
      </c>
      <c r="F30" s="21"/>
      <c r="G30" s="22"/>
      <c r="H30" s="23"/>
      <c r="I30" s="40">
        <f t="shared" si="0"/>
        <v>1</v>
      </c>
      <c r="K30" s="42">
        <f t="shared" si="1"/>
        <v>113.4</v>
      </c>
      <c r="M30" s="3">
        <f t="shared" si="2"/>
        <v>1</v>
      </c>
      <c r="N30" s="3">
        <f t="shared" si="3"/>
        <v>113.4</v>
      </c>
      <c r="O30" s="2">
        <f t="shared" si="4"/>
        <v>113.4</v>
      </c>
    </row>
    <row r="31" spans="1:48" x14ac:dyDescent="0.25">
      <c r="A31" s="19">
        <v>5241</v>
      </c>
      <c r="B31" s="20" t="s">
        <v>32</v>
      </c>
      <c r="C31" s="21">
        <v>11</v>
      </c>
      <c r="D31" s="22">
        <v>29.09</v>
      </c>
      <c r="E31" s="23">
        <v>319.99</v>
      </c>
      <c r="F31" s="21">
        <v>7</v>
      </c>
      <c r="G31" s="22">
        <v>29.09</v>
      </c>
      <c r="H31" s="23">
        <v>203.63</v>
      </c>
      <c r="I31" s="40">
        <f t="shared" si="0"/>
        <v>4</v>
      </c>
      <c r="K31" s="42">
        <f t="shared" si="1"/>
        <v>0</v>
      </c>
      <c r="M31" s="3">
        <f t="shared" si="2"/>
        <v>11</v>
      </c>
      <c r="N31" s="3">
        <f t="shared" si="3"/>
        <v>29.09</v>
      </c>
      <c r="O31" s="2">
        <f t="shared" si="4"/>
        <v>319.99</v>
      </c>
    </row>
    <row r="32" spans="1:48" s="29" customFormat="1" x14ac:dyDescent="0.25">
      <c r="A32" s="19">
        <v>5544</v>
      </c>
      <c r="B32" s="20" t="s">
        <v>33</v>
      </c>
      <c r="C32" s="21">
        <v>1</v>
      </c>
      <c r="D32" s="22">
        <v>31.02</v>
      </c>
      <c r="E32" s="23">
        <v>31.02</v>
      </c>
      <c r="F32" s="21">
        <v>1</v>
      </c>
      <c r="G32" s="22">
        <v>31.02</v>
      </c>
      <c r="H32" s="23">
        <v>31.02</v>
      </c>
      <c r="I32" s="40">
        <f t="shared" si="0"/>
        <v>0</v>
      </c>
      <c r="J32" s="3"/>
      <c r="K32" s="42">
        <f t="shared" si="1"/>
        <v>0</v>
      </c>
      <c r="L32" s="3"/>
      <c r="M32" s="3">
        <f t="shared" si="2"/>
        <v>1</v>
      </c>
      <c r="N32" s="3">
        <f t="shared" si="3"/>
        <v>31.02</v>
      </c>
      <c r="O32" s="2">
        <f t="shared" si="4"/>
        <v>31.02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</row>
    <row r="33" spans="1:48" s="29" customFormat="1" x14ac:dyDescent="0.25">
      <c r="A33" s="19">
        <v>5720</v>
      </c>
      <c r="B33" s="20" t="s">
        <v>34</v>
      </c>
      <c r="C33" s="21">
        <v>6</v>
      </c>
      <c r="D33" s="22">
        <v>37.5</v>
      </c>
      <c r="E33" s="23">
        <v>225</v>
      </c>
      <c r="F33" s="21">
        <v>1</v>
      </c>
      <c r="G33" s="22">
        <v>37.5</v>
      </c>
      <c r="H33" s="23">
        <v>37.5</v>
      </c>
      <c r="I33" s="40">
        <f t="shared" si="0"/>
        <v>5</v>
      </c>
      <c r="J33" s="3"/>
      <c r="K33" s="42">
        <f t="shared" si="1"/>
        <v>0</v>
      </c>
      <c r="L33" s="3"/>
      <c r="M33" s="3">
        <f t="shared" si="2"/>
        <v>6</v>
      </c>
      <c r="N33" s="3">
        <f t="shared" si="3"/>
        <v>37.5</v>
      </c>
      <c r="O33" s="2">
        <f t="shared" si="4"/>
        <v>225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</row>
    <row r="34" spans="1:48" x14ac:dyDescent="0.25">
      <c r="A34" s="19">
        <v>10011</v>
      </c>
      <c r="B34" s="20" t="s">
        <v>35</v>
      </c>
      <c r="C34" s="21">
        <v>4</v>
      </c>
      <c r="D34" s="22">
        <v>54</v>
      </c>
      <c r="E34" s="23">
        <v>216</v>
      </c>
      <c r="F34" s="21">
        <v>1</v>
      </c>
      <c r="G34" s="22">
        <v>54</v>
      </c>
      <c r="H34" s="23">
        <v>54</v>
      </c>
      <c r="I34" s="40">
        <f t="shared" si="0"/>
        <v>3</v>
      </c>
      <c r="K34" s="42">
        <f t="shared" si="1"/>
        <v>0</v>
      </c>
      <c r="M34" s="3">
        <f t="shared" si="2"/>
        <v>4</v>
      </c>
      <c r="N34" s="3">
        <f t="shared" si="3"/>
        <v>54</v>
      </c>
      <c r="O34" s="2">
        <f t="shared" si="4"/>
        <v>216</v>
      </c>
    </row>
    <row r="35" spans="1:48" s="3" customFormat="1" x14ac:dyDescent="0.25">
      <c r="A35" s="19">
        <v>16125</v>
      </c>
      <c r="B35" s="20" t="s">
        <v>36</v>
      </c>
      <c r="C35" s="21">
        <v>16</v>
      </c>
      <c r="D35" s="22">
        <v>21.5</v>
      </c>
      <c r="E35" s="23">
        <v>344</v>
      </c>
      <c r="F35" s="21">
        <v>18</v>
      </c>
      <c r="G35" s="22">
        <v>21.5</v>
      </c>
      <c r="H35" s="23">
        <v>387</v>
      </c>
      <c r="I35" s="40">
        <f t="shared" si="0"/>
        <v>-2</v>
      </c>
      <c r="K35" s="42">
        <f t="shared" si="1"/>
        <v>0</v>
      </c>
      <c r="M35" s="3">
        <f t="shared" si="2"/>
        <v>18</v>
      </c>
      <c r="N35" s="3">
        <f t="shared" si="3"/>
        <v>21.5</v>
      </c>
      <c r="O35" s="2">
        <f t="shared" si="4"/>
        <v>387</v>
      </c>
    </row>
    <row r="36" spans="1:48" x14ac:dyDescent="0.25">
      <c r="A36" s="19">
        <v>12050</v>
      </c>
      <c r="B36" s="20" t="s">
        <v>37</v>
      </c>
      <c r="C36" s="21">
        <v>7</v>
      </c>
      <c r="D36" s="22">
        <v>48.47</v>
      </c>
      <c r="E36" s="23">
        <v>339.29</v>
      </c>
      <c r="F36" s="21">
        <v>3</v>
      </c>
      <c r="G36" s="22">
        <v>48.47</v>
      </c>
      <c r="H36" s="23">
        <v>145.41</v>
      </c>
      <c r="I36" s="40">
        <f t="shared" si="0"/>
        <v>4</v>
      </c>
      <c r="K36" s="42">
        <f t="shared" si="1"/>
        <v>0</v>
      </c>
      <c r="M36" s="3">
        <f t="shared" si="2"/>
        <v>7</v>
      </c>
      <c r="N36" s="3">
        <f t="shared" si="3"/>
        <v>48.47</v>
      </c>
      <c r="O36" s="2">
        <f t="shared" si="4"/>
        <v>339.28999999999996</v>
      </c>
    </row>
    <row r="37" spans="1:48" x14ac:dyDescent="0.25">
      <c r="A37" s="19">
        <v>12810</v>
      </c>
      <c r="B37" s="20" t="s">
        <v>38</v>
      </c>
      <c r="C37" s="21">
        <v>92</v>
      </c>
      <c r="D37" s="22">
        <v>44</v>
      </c>
      <c r="E37" s="23">
        <v>4048</v>
      </c>
      <c r="F37" s="21">
        <v>75</v>
      </c>
      <c r="G37" s="22">
        <v>44</v>
      </c>
      <c r="H37" s="23">
        <v>3300</v>
      </c>
      <c r="I37" s="40">
        <f t="shared" si="0"/>
        <v>17</v>
      </c>
      <c r="K37" s="42">
        <f t="shared" si="1"/>
        <v>0</v>
      </c>
      <c r="M37" s="3">
        <f t="shared" si="2"/>
        <v>92</v>
      </c>
      <c r="N37" s="3">
        <f t="shared" si="3"/>
        <v>44</v>
      </c>
      <c r="O37" s="2">
        <f t="shared" si="4"/>
        <v>4048</v>
      </c>
    </row>
    <row r="38" spans="1:48" x14ac:dyDescent="0.25">
      <c r="A38" s="19">
        <v>12811</v>
      </c>
      <c r="B38" s="20" t="s">
        <v>39</v>
      </c>
      <c r="C38" s="21">
        <v>91</v>
      </c>
      <c r="D38" s="22">
        <v>59.5</v>
      </c>
      <c r="E38" s="23">
        <v>5414.5</v>
      </c>
      <c r="F38" s="21">
        <v>75</v>
      </c>
      <c r="G38" s="22">
        <v>59.5</v>
      </c>
      <c r="H38" s="23">
        <v>4462.5</v>
      </c>
      <c r="I38" s="40">
        <f t="shared" si="0"/>
        <v>16</v>
      </c>
      <c r="K38" s="42">
        <f t="shared" si="1"/>
        <v>0</v>
      </c>
      <c r="M38" s="3">
        <f t="shared" si="2"/>
        <v>91</v>
      </c>
      <c r="N38" s="3">
        <f t="shared" si="3"/>
        <v>59.5</v>
      </c>
      <c r="O38" s="2">
        <f t="shared" si="4"/>
        <v>5414.5</v>
      </c>
    </row>
    <row r="39" spans="1:48" s="29" customFormat="1" x14ac:dyDescent="0.25">
      <c r="A39" s="19">
        <v>12815</v>
      </c>
      <c r="B39" s="20" t="s">
        <v>40</v>
      </c>
      <c r="C39" s="21">
        <v>6</v>
      </c>
      <c r="D39" s="22">
        <v>72</v>
      </c>
      <c r="E39" s="23">
        <v>432</v>
      </c>
      <c r="F39" s="21">
        <v>5</v>
      </c>
      <c r="G39" s="22">
        <v>72</v>
      </c>
      <c r="H39" s="23">
        <v>360</v>
      </c>
      <c r="I39" s="40">
        <f t="shared" si="0"/>
        <v>1</v>
      </c>
      <c r="J39" s="3"/>
      <c r="K39" s="42">
        <f t="shared" si="1"/>
        <v>0</v>
      </c>
      <c r="L39" s="3"/>
      <c r="M39" s="3">
        <f t="shared" si="2"/>
        <v>6</v>
      </c>
      <c r="N39" s="3">
        <f t="shared" si="3"/>
        <v>72</v>
      </c>
      <c r="O39" s="2">
        <f t="shared" si="4"/>
        <v>432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 spans="1:48" x14ac:dyDescent="0.25">
      <c r="A40" s="19">
        <v>15217</v>
      </c>
      <c r="B40" s="20" t="s">
        <v>41</v>
      </c>
      <c r="C40" s="21">
        <v>25</v>
      </c>
      <c r="D40" s="22">
        <v>43.86</v>
      </c>
      <c r="E40" s="23">
        <v>1096.5</v>
      </c>
      <c r="F40" s="21">
        <v>15</v>
      </c>
      <c r="G40" s="22">
        <v>43.86</v>
      </c>
      <c r="H40" s="23">
        <v>657.9</v>
      </c>
      <c r="I40" s="40">
        <f t="shared" si="0"/>
        <v>10</v>
      </c>
      <c r="K40" s="42">
        <f t="shared" si="1"/>
        <v>0</v>
      </c>
      <c r="M40" s="3">
        <f t="shared" si="2"/>
        <v>25</v>
      </c>
      <c r="N40" s="3">
        <f t="shared" si="3"/>
        <v>43.86</v>
      </c>
      <c r="O40" s="2">
        <f t="shared" si="4"/>
        <v>1096.5</v>
      </c>
    </row>
    <row r="41" spans="1:48" x14ac:dyDescent="0.25">
      <c r="A41" s="19">
        <v>15218</v>
      </c>
      <c r="B41" s="20" t="s">
        <v>42</v>
      </c>
      <c r="C41" s="21">
        <v>44</v>
      </c>
      <c r="D41" s="22">
        <v>7.9</v>
      </c>
      <c r="E41" s="23">
        <v>347.6</v>
      </c>
      <c r="F41" s="21">
        <v>27</v>
      </c>
      <c r="G41" s="22">
        <v>7.9</v>
      </c>
      <c r="H41" s="23">
        <v>213.3</v>
      </c>
      <c r="I41" s="40">
        <f t="shared" si="0"/>
        <v>17</v>
      </c>
      <c r="K41" s="42">
        <f t="shared" si="1"/>
        <v>0</v>
      </c>
      <c r="M41" s="3">
        <f t="shared" si="2"/>
        <v>44</v>
      </c>
      <c r="N41" s="3">
        <f t="shared" si="3"/>
        <v>7.9</v>
      </c>
      <c r="O41" s="2">
        <f t="shared" si="4"/>
        <v>347.6</v>
      </c>
    </row>
    <row r="42" spans="1:48" x14ac:dyDescent="0.25">
      <c r="A42" s="19">
        <v>15219</v>
      </c>
      <c r="B42" s="20" t="s">
        <v>43</v>
      </c>
      <c r="C42" s="21">
        <v>5</v>
      </c>
      <c r="D42" s="22">
        <v>12.5</v>
      </c>
      <c r="E42" s="23">
        <v>62.5</v>
      </c>
      <c r="F42" s="21">
        <v>3</v>
      </c>
      <c r="G42" s="22">
        <v>12.5</v>
      </c>
      <c r="H42" s="23">
        <v>37.5</v>
      </c>
      <c r="I42" s="40">
        <f t="shared" si="0"/>
        <v>2</v>
      </c>
      <c r="K42" s="42">
        <f t="shared" si="1"/>
        <v>0</v>
      </c>
      <c r="M42" s="3">
        <f t="shared" si="2"/>
        <v>5</v>
      </c>
      <c r="N42" s="3">
        <f t="shared" si="3"/>
        <v>12.5</v>
      </c>
      <c r="O42" s="2">
        <f t="shared" si="4"/>
        <v>62.5</v>
      </c>
    </row>
    <row r="43" spans="1:48" s="29" customFormat="1" x14ac:dyDescent="0.25">
      <c r="A43" s="19">
        <v>15242</v>
      </c>
      <c r="B43" s="20" t="s">
        <v>44</v>
      </c>
      <c r="C43" s="21">
        <v>50</v>
      </c>
      <c r="D43" s="22">
        <v>25</v>
      </c>
      <c r="E43" s="23">
        <v>1250</v>
      </c>
      <c r="F43" s="21">
        <v>44</v>
      </c>
      <c r="G43" s="22">
        <v>25</v>
      </c>
      <c r="H43" s="23">
        <v>1100</v>
      </c>
      <c r="I43" s="40">
        <f t="shared" si="0"/>
        <v>6</v>
      </c>
      <c r="J43" s="3"/>
      <c r="K43" s="42">
        <f t="shared" si="1"/>
        <v>0</v>
      </c>
      <c r="L43" s="3"/>
      <c r="M43" s="3">
        <f t="shared" si="2"/>
        <v>50</v>
      </c>
      <c r="N43" s="3">
        <f t="shared" si="3"/>
        <v>25</v>
      </c>
      <c r="O43" s="2">
        <f t="shared" si="4"/>
        <v>1250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 spans="1:48" s="29" customFormat="1" x14ac:dyDescent="0.25">
      <c r="A44" s="19">
        <v>15250</v>
      </c>
      <c r="B44" s="20" t="s">
        <v>45</v>
      </c>
      <c r="C44" s="21">
        <v>48</v>
      </c>
      <c r="D44" s="22">
        <v>36</v>
      </c>
      <c r="E44" s="23">
        <v>1728</v>
      </c>
      <c r="F44" s="21">
        <v>42</v>
      </c>
      <c r="G44" s="22">
        <v>36</v>
      </c>
      <c r="H44" s="23">
        <v>1512</v>
      </c>
      <c r="I44" s="40">
        <f t="shared" si="0"/>
        <v>6</v>
      </c>
      <c r="J44" s="3"/>
      <c r="K44" s="42">
        <f t="shared" si="1"/>
        <v>0</v>
      </c>
      <c r="L44" s="3"/>
      <c r="M44" s="3">
        <f t="shared" si="2"/>
        <v>48</v>
      </c>
      <c r="N44" s="3">
        <f t="shared" si="3"/>
        <v>36</v>
      </c>
      <c r="O44" s="2">
        <f t="shared" si="4"/>
        <v>1728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 spans="1:48" x14ac:dyDescent="0.25">
      <c r="A45" s="19">
        <v>13960</v>
      </c>
      <c r="B45" s="20" t="s">
        <v>46</v>
      </c>
      <c r="C45" s="21">
        <v>5</v>
      </c>
      <c r="D45" s="22">
        <v>18.940000000000001</v>
      </c>
      <c r="E45" s="23">
        <v>94.7</v>
      </c>
      <c r="F45" s="21">
        <v>8</v>
      </c>
      <c r="G45" s="22">
        <v>18.940000000000001</v>
      </c>
      <c r="H45" s="23">
        <v>151.52000000000001</v>
      </c>
      <c r="I45" s="40">
        <f t="shared" si="0"/>
        <v>-3</v>
      </c>
      <c r="K45" s="42">
        <f t="shared" si="1"/>
        <v>0</v>
      </c>
      <c r="M45" s="3">
        <f t="shared" si="2"/>
        <v>8</v>
      </c>
      <c r="N45" s="3">
        <f t="shared" si="3"/>
        <v>18.940000000000001</v>
      </c>
      <c r="O45" s="2">
        <f t="shared" si="4"/>
        <v>151.52000000000001</v>
      </c>
    </row>
    <row r="46" spans="1:48" x14ac:dyDescent="0.25">
      <c r="A46" s="19">
        <v>15800</v>
      </c>
      <c r="B46" s="20" t="s">
        <v>47</v>
      </c>
      <c r="C46" s="21">
        <v>27</v>
      </c>
      <c r="D46" s="22">
        <v>52</v>
      </c>
      <c r="E46" s="23">
        <v>1404</v>
      </c>
      <c r="F46" s="21">
        <v>22</v>
      </c>
      <c r="G46" s="22">
        <v>52</v>
      </c>
      <c r="H46" s="23">
        <v>1144</v>
      </c>
      <c r="I46" s="40">
        <f t="shared" si="0"/>
        <v>5</v>
      </c>
      <c r="K46" s="42">
        <f t="shared" si="1"/>
        <v>0</v>
      </c>
      <c r="M46" s="3">
        <f t="shared" si="2"/>
        <v>27</v>
      </c>
      <c r="N46" s="3">
        <f t="shared" si="3"/>
        <v>52</v>
      </c>
      <c r="O46" s="2">
        <f t="shared" si="4"/>
        <v>1404</v>
      </c>
    </row>
    <row r="47" spans="1:48" x14ac:dyDescent="0.25">
      <c r="A47" s="19">
        <v>15815</v>
      </c>
      <c r="B47" s="20" t="s">
        <v>48</v>
      </c>
      <c r="C47" s="21">
        <v>14</v>
      </c>
      <c r="D47" s="22">
        <v>82</v>
      </c>
      <c r="E47" s="23">
        <v>1148</v>
      </c>
      <c r="F47" s="21">
        <v>12</v>
      </c>
      <c r="G47" s="22">
        <v>82</v>
      </c>
      <c r="H47" s="23">
        <v>984</v>
      </c>
      <c r="I47" s="40">
        <f t="shared" si="0"/>
        <v>2</v>
      </c>
      <c r="K47" s="42">
        <f t="shared" si="1"/>
        <v>0</v>
      </c>
      <c r="M47" s="3">
        <f t="shared" si="2"/>
        <v>14</v>
      </c>
      <c r="N47" s="3">
        <f t="shared" si="3"/>
        <v>82</v>
      </c>
      <c r="O47" s="2">
        <f t="shared" si="4"/>
        <v>1148</v>
      </c>
    </row>
    <row r="48" spans="1:48" x14ac:dyDescent="0.25">
      <c r="A48" s="19">
        <v>15013</v>
      </c>
      <c r="B48" s="20" t="s">
        <v>49</v>
      </c>
      <c r="C48" s="21">
        <v>2</v>
      </c>
      <c r="D48" s="22">
        <v>54</v>
      </c>
      <c r="E48" s="23">
        <v>108</v>
      </c>
      <c r="F48" s="21">
        <v>1</v>
      </c>
      <c r="G48" s="22">
        <v>54</v>
      </c>
      <c r="H48" s="23">
        <v>54</v>
      </c>
      <c r="I48" s="40">
        <f t="shared" si="0"/>
        <v>1</v>
      </c>
      <c r="K48" s="42">
        <f t="shared" si="1"/>
        <v>0</v>
      </c>
      <c r="M48" s="3">
        <f t="shared" si="2"/>
        <v>2</v>
      </c>
      <c r="N48" s="3">
        <f t="shared" si="3"/>
        <v>54</v>
      </c>
      <c r="O48" s="2">
        <f t="shared" si="4"/>
        <v>108</v>
      </c>
    </row>
    <row r="49" spans="1:48" s="29" customFormat="1" x14ac:dyDescent="0.25">
      <c r="A49" s="19">
        <v>5475</v>
      </c>
      <c r="B49" s="20" t="s">
        <v>50</v>
      </c>
      <c r="C49" s="21"/>
      <c r="D49" s="22"/>
      <c r="E49" s="23"/>
      <c r="F49" s="21">
        <v>1</v>
      </c>
      <c r="G49" s="22">
        <v>9.2200000000000006</v>
      </c>
      <c r="H49" s="23">
        <v>9.2200000000000006</v>
      </c>
      <c r="I49" s="40">
        <f t="shared" si="0"/>
        <v>-1</v>
      </c>
      <c r="J49" s="3"/>
      <c r="K49" s="42">
        <f t="shared" si="1"/>
        <v>-9.2200000000000006</v>
      </c>
      <c r="L49" s="3"/>
      <c r="M49" s="3">
        <f t="shared" si="2"/>
        <v>1</v>
      </c>
      <c r="N49" s="3">
        <f t="shared" si="3"/>
        <v>9.2200000000000006</v>
      </c>
      <c r="O49" s="2">
        <f t="shared" si="4"/>
        <v>9.2200000000000006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 spans="1:48" x14ac:dyDescent="0.25">
      <c r="A50" s="19">
        <v>15035</v>
      </c>
      <c r="B50" s="20" t="s">
        <v>51</v>
      </c>
      <c r="C50" s="21">
        <v>3</v>
      </c>
      <c r="D50" s="22">
        <v>6.76</v>
      </c>
      <c r="E50" s="23">
        <v>20.28</v>
      </c>
      <c r="F50" s="21">
        <v>6</v>
      </c>
      <c r="G50" s="22">
        <v>6.76</v>
      </c>
      <c r="H50" s="23">
        <v>40.56</v>
      </c>
      <c r="I50" s="40">
        <f t="shared" si="0"/>
        <v>-3</v>
      </c>
      <c r="K50" s="42">
        <f t="shared" si="1"/>
        <v>0</v>
      </c>
      <c r="M50" s="3">
        <f t="shared" si="2"/>
        <v>6</v>
      </c>
      <c r="N50" s="3">
        <f t="shared" si="3"/>
        <v>6.76</v>
      </c>
      <c r="O50" s="2">
        <f t="shared" si="4"/>
        <v>40.56</v>
      </c>
    </row>
    <row r="51" spans="1:48" x14ac:dyDescent="0.25">
      <c r="A51" s="19">
        <v>14980</v>
      </c>
      <c r="B51" s="20" t="s">
        <v>52</v>
      </c>
      <c r="C51" s="21">
        <v>15</v>
      </c>
      <c r="D51" s="22">
        <v>47.666666666666003</v>
      </c>
      <c r="E51" s="23">
        <v>715</v>
      </c>
      <c r="F51" s="21">
        <v>13</v>
      </c>
      <c r="G51" s="22">
        <v>55</v>
      </c>
      <c r="H51" s="23">
        <v>715</v>
      </c>
      <c r="I51" s="40">
        <f t="shared" si="0"/>
        <v>2</v>
      </c>
      <c r="K51" s="42">
        <f t="shared" si="1"/>
        <v>-7.3333333333339965</v>
      </c>
      <c r="M51" s="3">
        <f t="shared" si="2"/>
        <v>15</v>
      </c>
      <c r="N51" s="3">
        <f t="shared" si="3"/>
        <v>55</v>
      </c>
      <c r="O51" s="2">
        <f t="shared" si="4"/>
        <v>825</v>
      </c>
    </row>
    <row r="52" spans="1:48" x14ac:dyDescent="0.25">
      <c r="A52" s="19">
        <v>15030</v>
      </c>
      <c r="B52" s="20" t="s">
        <v>53</v>
      </c>
      <c r="C52" s="21">
        <v>2</v>
      </c>
      <c r="D52" s="22">
        <v>16.16</v>
      </c>
      <c r="E52" s="23">
        <v>32.32</v>
      </c>
      <c r="F52" s="21"/>
      <c r="G52" s="22"/>
      <c r="H52" s="23"/>
      <c r="I52" s="40">
        <f t="shared" si="0"/>
        <v>2</v>
      </c>
      <c r="K52" s="42">
        <f t="shared" si="1"/>
        <v>16.16</v>
      </c>
      <c r="M52" s="3">
        <f t="shared" si="2"/>
        <v>2</v>
      </c>
      <c r="N52" s="3">
        <f t="shared" si="3"/>
        <v>16.16</v>
      </c>
      <c r="O52" s="2">
        <f t="shared" si="4"/>
        <v>32.32</v>
      </c>
    </row>
    <row r="53" spans="1:48" x14ac:dyDescent="0.25">
      <c r="A53" s="19">
        <v>15071</v>
      </c>
      <c r="B53" s="20" t="s">
        <v>54</v>
      </c>
      <c r="C53" s="21">
        <v>96</v>
      </c>
      <c r="D53" s="22">
        <v>7.17</v>
      </c>
      <c r="E53" s="23">
        <v>688.32</v>
      </c>
      <c r="F53" s="21">
        <v>51</v>
      </c>
      <c r="G53" s="22">
        <v>7.17</v>
      </c>
      <c r="H53" s="23">
        <v>365.67</v>
      </c>
      <c r="I53" s="40">
        <f t="shared" si="0"/>
        <v>45</v>
      </c>
      <c r="K53" s="42">
        <f t="shared" si="1"/>
        <v>0</v>
      </c>
      <c r="M53" s="3">
        <f t="shared" si="2"/>
        <v>96</v>
      </c>
      <c r="N53" s="3">
        <f t="shared" si="3"/>
        <v>7.17</v>
      </c>
      <c r="O53" s="2">
        <f t="shared" si="4"/>
        <v>688.31999999999994</v>
      </c>
    </row>
    <row r="54" spans="1:48" x14ac:dyDescent="0.25">
      <c r="A54" s="19">
        <v>15142</v>
      </c>
      <c r="B54" s="20" t="s">
        <v>55</v>
      </c>
      <c r="C54" s="21">
        <v>1</v>
      </c>
      <c r="D54" s="22">
        <v>17.5</v>
      </c>
      <c r="E54" s="23">
        <v>17.5</v>
      </c>
      <c r="F54" s="21">
        <v>2</v>
      </c>
      <c r="G54" s="22">
        <v>17.5</v>
      </c>
      <c r="H54" s="23">
        <v>35</v>
      </c>
      <c r="I54" s="40">
        <f t="shared" si="0"/>
        <v>-1</v>
      </c>
      <c r="K54" s="42">
        <f t="shared" si="1"/>
        <v>0</v>
      </c>
      <c r="M54" s="3">
        <f t="shared" si="2"/>
        <v>2</v>
      </c>
      <c r="N54" s="3">
        <f t="shared" si="3"/>
        <v>17.5</v>
      </c>
      <c r="O54" s="2">
        <f t="shared" si="4"/>
        <v>35</v>
      </c>
    </row>
    <row r="55" spans="1:48" s="29" customFormat="1" x14ac:dyDescent="0.25">
      <c r="A55" s="19">
        <v>15127</v>
      </c>
      <c r="B55" s="20" t="s">
        <v>56</v>
      </c>
      <c r="C55" s="21">
        <v>4</v>
      </c>
      <c r="D55" s="22">
        <v>18.03</v>
      </c>
      <c r="E55" s="23">
        <v>72.12</v>
      </c>
      <c r="F55" s="21">
        <v>6</v>
      </c>
      <c r="G55" s="22">
        <v>18.03</v>
      </c>
      <c r="H55" s="23">
        <v>108.18</v>
      </c>
      <c r="I55" s="40">
        <f t="shared" si="0"/>
        <v>-2</v>
      </c>
      <c r="J55" s="3"/>
      <c r="K55" s="42">
        <f t="shared" si="1"/>
        <v>0</v>
      </c>
      <c r="L55" s="3"/>
      <c r="M55" s="3">
        <f t="shared" si="2"/>
        <v>6</v>
      </c>
      <c r="N55" s="3">
        <f t="shared" si="3"/>
        <v>18.03</v>
      </c>
      <c r="O55" s="2">
        <f t="shared" si="4"/>
        <v>108.18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 spans="1:48" s="29" customFormat="1" x14ac:dyDescent="0.25">
      <c r="A56" s="19">
        <v>15405</v>
      </c>
      <c r="B56" s="20" t="s">
        <v>57</v>
      </c>
      <c r="C56" s="21">
        <v>21</v>
      </c>
      <c r="D56" s="22">
        <v>29.5</v>
      </c>
      <c r="E56" s="23">
        <v>619.5</v>
      </c>
      <c r="F56" s="21">
        <v>6</v>
      </c>
      <c r="G56" s="22">
        <v>29.5</v>
      </c>
      <c r="H56" s="23">
        <v>177</v>
      </c>
      <c r="I56" s="40">
        <f t="shared" si="0"/>
        <v>15</v>
      </c>
      <c r="J56" s="3"/>
      <c r="K56" s="42">
        <f t="shared" si="1"/>
        <v>0</v>
      </c>
      <c r="L56" s="3"/>
      <c r="M56" s="3">
        <f t="shared" si="2"/>
        <v>21</v>
      </c>
      <c r="N56" s="3">
        <f t="shared" si="3"/>
        <v>29.5</v>
      </c>
      <c r="O56" s="2">
        <f t="shared" si="4"/>
        <v>619.5</v>
      </c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x14ac:dyDescent="0.25">
      <c r="A57" s="19">
        <v>15155</v>
      </c>
      <c r="B57" s="20" t="s">
        <v>58</v>
      </c>
      <c r="C57" s="21">
        <v>5</v>
      </c>
      <c r="D57" s="22">
        <v>35.54</v>
      </c>
      <c r="E57" s="23">
        <v>177.7</v>
      </c>
      <c r="F57" s="21">
        <v>10</v>
      </c>
      <c r="G57" s="22">
        <v>35.54</v>
      </c>
      <c r="H57" s="23">
        <v>355.4</v>
      </c>
      <c r="I57" s="40">
        <f t="shared" si="0"/>
        <v>-5</v>
      </c>
      <c r="K57" s="42">
        <f t="shared" si="1"/>
        <v>0</v>
      </c>
      <c r="M57" s="3">
        <f t="shared" si="2"/>
        <v>10</v>
      </c>
      <c r="N57" s="3">
        <f t="shared" si="3"/>
        <v>35.54</v>
      </c>
      <c r="O57" s="2">
        <f t="shared" si="4"/>
        <v>355.4</v>
      </c>
    </row>
    <row r="58" spans="1:48" s="29" customFormat="1" x14ac:dyDescent="0.25">
      <c r="A58" s="19">
        <v>15147</v>
      </c>
      <c r="B58" s="20" t="s">
        <v>59</v>
      </c>
      <c r="C58" s="21">
        <v>1</v>
      </c>
      <c r="D58" s="22">
        <v>29.03</v>
      </c>
      <c r="E58" s="23">
        <v>29.03</v>
      </c>
      <c r="F58" s="21"/>
      <c r="G58" s="22"/>
      <c r="H58" s="23"/>
      <c r="I58" s="40">
        <f t="shared" si="0"/>
        <v>1</v>
      </c>
      <c r="J58" s="3"/>
      <c r="K58" s="42">
        <f t="shared" si="1"/>
        <v>29.03</v>
      </c>
      <c r="L58" s="3"/>
      <c r="M58" s="3">
        <f t="shared" si="2"/>
        <v>1</v>
      </c>
      <c r="N58" s="3">
        <f t="shared" si="3"/>
        <v>29.03</v>
      </c>
      <c r="O58" s="2">
        <f t="shared" si="4"/>
        <v>29.03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</row>
    <row r="59" spans="1:48" s="29" customFormat="1" x14ac:dyDescent="0.25">
      <c r="A59" s="19">
        <v>65110</v>
      </c>
      <c r="B59" s="20" t="s">
        <v>60</v>
      </c>
      <c r="C59" s="21"/>
      <c r="D59" s="22"/>
      <c r="E59" s="23"/>
      <c r="F59" s="21">
        <v>1</v>
      </c>
      <c r="G59" s="22">
        <v>9.5</v>
      </c>
      <c r="H59" s="23">
        <v>9.5</v>
      </c>
      <c r="I59" s="40">
        <f t="shared" si="0"/>
        <v>-1</v>
      </c>
      <c r="J59" s="3"/>
      <c r="K59" s="42">
        <f t="shared" si="1"/>
        <v>-9.5</v>
      </c>
      <c r="L59" s="3"/>
      <c r="M59" s="3">
        <f t="shared" si="2"/>
        <v>1</v>
      </c>
      <c r="N59" s="3">
        <f t="shared" si="3"/>
        <v>9.5</v>
      </c>
      <c r="O59" s="2">
        <f t="shared" si="4"/>
        <v>9.5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</row>
    <row r="60" spans="1:48" x14ac:dyDescent="0.25">
      <c r="A60" s="19">
        <v>15320</v>
      </c>
      <c r="B60" s="20" t="s">
        <v>61</v>
      </c>
      <c r="C60" s="21">
        <v>42</v>
      </c>
      <c r="D60" s="22">
        <v>10.31</v>
      </c>
      <c r="E60" s="23">
        <v>433.02</v>
      </c>
      <c r="F60" s="21">
        <v>51</v>
      </c>
      <c r="G60" s="22">
        <v>10.31</v>
      </c>
      <c r="H60" s="23">
        <v>525.80999999999995</v>
      </c>
      <c r="I60" s="40">
        <f t="shared" si="0"/>
        <v>-9</v>
      </c>
      <c r="K60" s="42">
        <f t="shared" si="1"/>
        <v>0</v>
      </c>
      <c r="M60" s="3">
        <f t="shared" si="2"/>
        <v>51</v>
      </c>
      <c r="N60" s="3">
        <f t="shared" si="3"/>
        <v>10.31</v>
      </c>
      <c r="O60" s="2">
        <f t="shared" si="4"/>
        <v>525.81000000000006</v>
      </c>
    </row>
    <row r="61" spans="1:48" x14ac:dyDescent="0.25">
      <c r="A61" s="19">
        <v>15159</v>
      </c>
      <c r="B61" s="20" t="s">
        <v>62</v>
      </c>
      <c r="C61" s="21">
        <v>8</v>
      </c>
      <c r="D61" s="22">
        <v>29.76</v>
      </c>
      <c r="E61" s="23">
        <v>238.08</v>
      </c>
      <c r="F61" s="21">
        <v>11</v>
      </c>
      <c r="G61" s="22">
        <v>29.76</v>
      </c>
      <c r="H61" s="23">
        <v>327.36</v>
      </c>
      <c r="I61" s="40">
        <f t="shared" si="0"/>
        <v>-3</v>
      </c>
      <c r="K61" s="42">
        <f t="shared" si="1"/>
        <v>0</v>
      </c>
      <c r="M61" s="3">
        <f t="shared" si="2"/>
        <v>11</v>
      </c>
      <c r="N61" s="3">
        <f t="shared" si="3"/>
        <v>29.76</v>
      </c>
      <c r="O61" s="2">
        <f t="shared" si="4"/>
        <v>327.36</v>
      </c>
    </row>
    <row r="62" spans="1:48" s="29" customFormat="1" x14ac:dyDescent="0.25">
      <c r="A62" s="19">
        <v>15186</v>
      </c>
      <c r="B62" s="20" t="s">
        <v>63</v>
      </c>
      <c r="C62" s="21">
        <v>4</v>
      </c>
      <c r="D62" s="22">
        <v>54</v>
      </c>
      <c r="E62" s="23">
        <v>216</v>
      </c>
      <c r="F62" s="21">
        <v>4</v>
      </c>
      <c r="G62" s="22">
        <v>54</v>
      </c>
      <c r="H62" s="23">
        <v>216</v>
      </c>
      <c r="I62" s="40">
        <f t="shared" si="0"/>
        <v>0</v>
      </c>
      <c r="J62" s="3"/>
      <c r="K62" s="42">
        <f t="shared" si="1"/>
        <v>0</v>
      </c>
      <c r="L62" s="3"/>
      <c r="M62" s="3">
        <f t="shared" si="2"/>
        <v>4</v>
      </c>
      <c r="N62" s="3">
        <f t="shared" si="3"/>
        <v>54</v>
      </c>
      <c r="O62" s="2">
        <f t="shared" si="4"/>
        <v>216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</row>
    <row r="63" spans="1:48" x14ac:dyDescent="0.25">
      <c r="A63" s="19">
        <v>70300</v>
      </c>
      <c r="B63" s="20" t="s">
        <v>64</v>
      </c>
      <c r="C63" s="21">
        <v>39</v>
      </c>
      <c r="D63" s="22">
        <v>74.5</v>
      </c>
      <c r="E63" s="23">
        <v>2905.5</v>
      </c>
      <c r="F63" s="21">
        <v>2</v>
      </c>
      <c r="G63" s="22">
        <v>74.5</v>
      </c>
      <c r="H63" s="23">
        <v>149</v>
      </c>
      <c r="I63" s="40">
        <f t="shared" si="0"/>
        <v>37</v>
      </c>
      <c r="K63" s="42">
        <f t="shared" si="1"/>
        <v>0</v>
      </c>
      <c r="M63" s="3">
        <f t="shared" si="2"/>
        <v>39</v>
      </c>
      <c r="N63" s="3">
        <f t="shared" si="3"/>
        <v>74.5</v>
      </c>
      <c r="O63" s="2">
        <f t="shared" si="4"/>
        <v>2905.5</v>
      </c>
    </row>
    <row r="64" spans="1:48" x14ac:dyDescent="0.25">
      <c r="A64" s="19">
        <v>15230</v>
      </c>
      <c r="B64" s="20" t="s">
        <v>65</v>
      </c>
      <c r="C64" s="21">
        <v>6</v>
      </c>
      <c r="D64" s="22">
        <v>35.5</v>
      </c>
      <c r="E64" s="23">
        <v>213</v>
      </c>
      <c r="F64" s="21">
        <v>6</v>
      </c>
      <c r="G64" s="22">
        <v>35.5</v>
      </c>
      <c r="H64" s="23">
        <v>213</v>
      </c>
      <c r="I64" s="40">
        <f t="shared" si="0"/>
        <v>0</v>
      </c>
      <c r="K64" s="42">
        <f t="shared" si="1"/>
        <v>0</v>
      </c>
      <c r="M64" s="3">
        <f t="shared" si="2"/>
        <v>6</v>
      </c>
      <c r="N64" s="3">
        <f t="shared" si="3"/>
        <v>35.5</v>
      </c>
      <c r="O64" s="2">
        <f t="shared" si="4"/>
        <v>213</v>
      </c>
    </row>
    <row r="65" spans="1:48" s="29" customFormat="1" x14ac:dyDescent="0.25">
      <c r="A65" s="19">
        <v>15249</v>
      </c>
      <c r="B65" s="20" t="s">
        <v>66</v>
      </c>
      <c r="C65" s="21"/>
      <c r="D65" s="22"/>
      <c r="E65" s="23"/>
      <c r="F65" s="21">
        <v>4</v>
      </c>
      <c r="G65" s="22">
        <v>90</v>
      </c>
      <c r="H65" s="23">
        <v>360</v>
      </c>
      <c r="I65" s="40">
        <f t="shared" si="0"/>
        <v>-4</v>
      </c>
      <c r="J65" s="3"/>
      <c r="K65" s="42">
        <f t="shared" si="1"/>
        <v>-90</v>
      </c>
      <c r="L65" s="3"/>
      <c r="M65" s="3">
        <f t="shared" si="2"/>
        <v>4</v>
      </c>
      <c r="N65" s="3">
        <f t="shared" si="3"/>
        <v>90</v>
      </c>
      <c r="O65" s="2">
        <f t="shared" si="4"/>
        <v>360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</row>
    <row r="66" spans="1:48" x14ac:dyDescent="0.25">
      <c r="A66" s="19">
        <v>15110</v>
      </c>
      <c r="B66" s="20" t="s">
        <v>67</v>
      </c>
      <c r="C66" s="21">
        <v>121</v>
      </c>
      <c r="D66" s="22">
        <v>6.2</v>
      </c>
      <c r="E66" s="23">
        <v>750.2</v>
      </c>
      <c r="F66" s="21">
        <v>95</v>
      </c>
      <c r="G66" s="22">
        <v>6.2</v>
      </c>
      <c r="H66" s="23">
        <v>589</v>
      </c>
      <c r="I66" s="40">
        <f t="shared" si="0"/>
        <v>26</v>
      </c>
      <c r="K66" s="42">
        <f t="shared" si="1"/>
        <v>0</v>
      </c>
      <c r="M66" s="3">
        <f t="shared" si="2"/>
        <v>121</v>
      </c>
      <c r="N66" s="3">
        <f t="shared" si="3"/>
        <v>6.2</v>
      </c>
      <c r="O66" s="2">
        <f t="shared" si="4"/>
        <v>750.2</v>
      </c>
    </row>
    <row r="67" spans="1:48" x14ac:dyDescent="0.25">
      <c r="A67" s="19">
        <v>15397</v>
      </c>
      <c r="B67" s="20" t="s">
        <v>68</v>
      </c>
      <c r="C67" s="21"/>
      <c r="D67" s="22"/>
      <c r="E67" s="23"/>
      <c r="F67" s="21"/>
      <c r="G67" s="22">
        <v>108</v>
      </c>
      <c r="H67" s="23"/>
      <c r="I67" s="40">
        <f t="shared" si="0"/>
        <v>0</v>
      </c>
      <c r="K67" s="42">
        <f t="shared" si="1"/>
        <v>-108</v>
      </c>
      <c r="M67" s="3">
        <f t="shared" si="2"/>
        <v>0</v>
      </c>
      <c r="N67" s="3">
        <f t="shared" si="3"/>
        <v>108</v>
      </c>
      <c r="O67" s="2">
        <f t="shared" si="4"/>
        <v>0</v>
      </c>
    </row>
    <row r="68" spans="1:48" s="3" customFormat="1" x14ac:dyDescent="0.25">
      <c r="A68" s="19">
        <v>15284</v>
      </c>
      <c r="B68" s="20" t="s">
        <v>69</v>
      </c>
      <c r="C68" s="21">
        <v>11</v>
      </c>
      <c r="D68" s="22">
        <v>15.51</v>
      </c>
      <c r="E68" s="23">
        <v>170.61</v>
      </c>
      <c r="F68" s="21">
        <v>8</v>
      </c>
      <c r="G68" s="22">
        <v>15.51</v>
      </c>
      <c r="H68" s="23">
        <v>124.08</v>
      </c>
      <c r="I68" s="40">
        <f t="shared" si="0"/>
        <v>3</v>
      </c>
      <c r="K68" s="42">
        <f t="shared" si="1"/>
        <v>0</v>
      </c>
      <c r="M68" s="3">
        <f t="shared" si="2"/>
        <v>11</v>
      </c>
      <c r="N68" s="3">
        <f t="shared" si="3"/>
        <v>15.51</v>
      </c>
      <c r="O68" s="2">
        <f t="shared" si="4"/>
        <v>170.60999999999999</v>
      </c>
    </row>
    <row r="69" spans="1:48" x14ac:dyDescent="0.25">
      <c r="A69" s="19">
        <v>15410</v>
      </c>
      <c r="B69" s="20" t="s">
        <v>70</v>
      </c>
      <c r="C69" s="21">
        <v>9</v>
      </c>
      <c r="D69" s="22">
        <v>17.22</v>
      </c>
      <c r="E69" s="23">
        <v>154.97999999999999</v>
      </c>
      <c r="F69" s="21">
        <v>10</v>
      </c>
      <c r="G69" s="22">
        <v>17.22</v>
      </c>
      <c r="H69" s="23">
        <v>172.2</v>
      </c>
      <c r="I69" s="40">
        <f t="shared" ref="I69:I132" si="5">C69-F69</f>
        <v>-1</v>
      </c>
      <c r="K69" s="42">
        <f t="shared" ref="K69:K132" si="6">D69-G69</f>
        <v>0</v>
      </c>
      <c r="M69" s="3">
        <f t="shared" ref="M69:M132" si="7">IF(C69&gt;F69,C69,F69)</f>
        <v>10</v>
      </c>
      <c r="N69" s="3">
        <f t="shared" ref="N69:N132" si="8">IF(D69&gt;G69,D69,G69)</f>
        <v>17.22</v>
      </c>
      <c r="O69" s="2">
        <f t="shared" ref="O69:O132" si="9">M69*N69</f>
        <v>172.2</v>
      </c>
    </row>
    <row r="70" spans="1:48" x14ac:dyDescent="0.25">
      <c r="A70" s="19">
        <v>15425</v>
      </c>
      <c r="B70" s="20" t="s">
        <v>71</v>
      </c>
      <c r="C70" s="21">
        <v>272</v>
      </c>
      <c r="D70" s="22">
        <v>10.5</v>
      </c>
      <c r="E70" s="23">
        <v>2856</v>
      </c>
      <c r="F70" s="21">
        <v>209</v>
      </c>
      <c r="G70" s="22">
        <v>10.5</v>
      </c>
      <c r="H70" s="23">
        <v>2194.5</v>
      </c>
      <c r="I70" s="40">
        <f t="shared" si="5"/>
        <v>63</v>
      </c>
      <c r="K70" s="42">
        <f t="shared" si="6"/>
        <v>0</v>
      </c>
      <c r="M70" s="3">
        <f t="shared" si="7"/>
        <v>272</v>
      </c>
      <c r="N70" s="3">
        <f t="shared" si="8"/>
        <v>10.5</v>
      </c>
      <c r="O70" s="2">
        <f t="shared" si="9"/>
        <v>2856</v>
      </c>
    </row>
    <row r="71" spans="1:48" x14ac:dyDescent="0.25">
      <c r="A71" s="19">
        <v>20012</v>
      </c>
      <c r="B71" s="20" t="s">
        <v>72</v>
      </c>
      <c r="C71" s="21">
        <v>19</v>
      </c>
      <c r="D71" s="22">
        <v>4.0999999999999996</v>
      </c>
      <c r="E71" s="23">
        <v>77.900000000000006</v>
      </c>
      <c r="F71" s="21">
        <v>6</v>
      </c>
      <c r="G71" s="22">
        <v>4.0999999999999996</v>
      </c>
      <c r="H71" s="23">
        <v>24.6</v>
      </c>
      <c r="I71" s="40">
        <f t="shared" si="5"/>
        <v>13</v>
      </c>
      <c r="K71" s="42">
        <f t="shared" si="6"/>
        <v>0</v>
      </c>
      <c r="M71" s="3">
        <f t="shared" si="7"/>
        <v>19</v>
      </c>
      <c r="N71" s="3">
        <f t="shared" si="8"/>
        <v>4.0999999999999996</v>
      </c>
      <c r="O71" s="2">
        <f t="shared" si="9"/>
        <v>77.899999999999991</v>
      </c>
    </row>
    <row r="72" spans="1:48" x14ac:dyDescent="0.25">
      <c r="A72" s="19">
        <v>20080</v>
      </c>
      <c r="B72" s="20" t="s">
        <v>73</v>
      </c>
      <c r="C72" s="21">
        <v>60</v>
      </c>
      <c r="D72" s="22">
        <v>39.5</v>
      </c>
      <c r="E72" s="23">
        <v>2370</v>
      </c>
      <c r="F72" s="21">
        <v>54</v>
      </c>
      <c r="G72" s="22">
        <v>39.5</v>
      </c>
      <c r="H72" s="23">
        <v>2133</v>
      </c>
      <c r="I72" s="40">
        <f t="shared" si="5"/>
        <v>6</v>
      </c>
      <c r="K72" s="42">
        <f t="shared" si="6"/>
        <v>0</v>
      </c>
      <c r="M72" s="3">
        <f t="shared" si="7"/>
        <v>60</v>
      </c>
      <c r="N72" s="3">
        <f t="shared" si="8"/>
        <v>39.5</v>
      </c>
      <c r="O72" s="2">
        <f t="shared" si="9"/>
        <v>2370</v>
      </c>
    </row>
    <row r="73" spans="1:48" x14ac:dyDescent="0.25">
      <c r="A73" s="19">
        <v>20081</v>
      </c>
      <c r="B73" s="20" t="s">
        <v>74</v>
      </c>
      <c r="C73" s="21">
        <v>61</v>
      </c>
      <c r="D73" s="22">
        <v>47.5</v>
      </c>
      <c r="E73" s="23">
        <v>2897.5</v>
      </c>
      <c r="F73" s="21">
        <v>54</v>
      </c>
      <c r="G73" s="22">
        <v>47.5</v>
      </c>
      <c r="H73" s="23">
        <v>2565</v>
      </c>
      <c r="I73" s="40">
        <f t="shared" si="5"/>
        <v>7</v>
      </c>
      <c r="K73" s="42">
        <f t="shared" si="6"/>
        <v>0</v>
      </c>
      <c r="M73" s="3">
        <f t="shared" si="7"/>
        <v>61</v>
      </c>
      <c r="N73" s="3">
        <f t="shared" si="8"/>
        <v>47.5</v>
      </c>
      <c r="O73" s="2">
        <f t="shared" si="9"/>
        <v>2897.5</v>
      </c>
    </row>
    <row r="74" spans="1:48" x14ac:dyDescent="0.25">
      <c r="A74" s="19">
        <v>20136</v>
      </c>
      <c r="B74" s="20" t="s">
        <v>75</v>
      </c>
      <c r="C74" s="21">
        <v>1</v>
      </c>
      <c r="D74" s="22">
        <v>144</v>
      </c>
      <c r="E74" s="23">
        <v>144</v>
      </c>
      <c r="F74" s="21"/>
      <c r="G74" s="22"/>
      <c r="H74" s="23"/>
      <c r="I74" s="40">
        <f t="shared" si="5"/>
        <v>1</v>
      </c>
      <c r="K74" s="42">
        <f t="shared" si="6"/>
        <v>144</v>
      </c>
      <c r="M74" s="3">
        <f t="shared" si="7"/>
        <v>1</v>
      </c>
      <c r="N74" s="3">
        <f t="shared" si="8"/>
        <v>144</v>
      </c>
      <c r="O74" s="2">
        <f t="shared" si="9"/>
        <v>144</v>
      </c>
    </row>
    <row r="75" spans="1:48" x14ac:dyDescent="0.25">
      <c r="A75" s="19">
        <v>20135</v>
      </c>
      <c r="B75" s="20" t="s">
        <v>76</v>
      </c>
      <c r="C75" s="21">
        <v>5</v>
      </c>
      <c r="D75" s="22">
        <v>135</v>
      </c>
      <c r="E75" s="23">
        <v>675</v>
      </c>
      <c r="F75" s="21">
        <v>1</v>
      </c>
      <c r="G75" s="22">
        <v>135</v>
      </c>
      <c r="H75" s="23">
        <v>135</v>
      </c>
      <c r="I75" s="40">
        <f t="shared" si="5"/>
        <v>4</v>
      </c>
      <c r="K75" s="42">
        <f t="shared" si="6"/>
        <v>0</v>
      </c>
      <c r="M75" s="3">
        <f t="shared" si="7"/>
        <v>5</v>
      </c>
      <c r="N75" s="3">
        <f t="shared" si="8"/>
        <v>135</v>
      </c>
      <c r="O75" s="2">
        <f t="shared" si="9"/>
        <v>675</v>
      </c>
    </row>
    <row r="76" spans="1:48" x14ac:dyDescent="0.25">
      <c r="A76" s="19">
        <v>20016</v>
      </c>
      <c r="B76" s="20" t="s">
        <v>77</v>
      </c>
      <c r="C76" s="21">
        <v>6</v>
      </c>
      <c r="D76" s="22">
        <v>6.76</v>
      </c>
      <c r="E76" s="23">
        <v>40.56</v>
      </c>
      <c r="F76" s="21">
        <v>3</v>
      </c>
      <c r="G76" s="22">
        <v>6.76</v>
      </c>
      <c r="H76" s="23">
        <v>20.28</v>
      </c>
      <c r="I76" s="40">
        <f t="shared" si="5"/>
        <v>3</v>
      </c>
      <c r="K76" s="42">
        <f t="shared" si="6"/>
        <v>0</v>
      </c>
      <c r="M76" s="3">
        <f t="shared" si="7"/>
        <v>6</v>
      </c>
      <c r="N76" s="3">
        <f t="shared" si="8"/>
        <v>6.76</v>
      </c>
      <c r="O76" s="2">
        <f t="shared" si="9"/>
        <v>40.56</v>
      </c>
    </row>
    <row r="77" spans="1:48" x14ac:dyDescent="0.25">
      <c r="A77" s="19">
        <v>5412</v>
      </c>
      <c r="B77" s="20" t="s">
        <v>78</v>
      </c>
      <c r="C77" s="21">
        <v>2</v>
      </c>
      <c r="D77" s="22">
        <v>26.18</v>
      </c>
      <c r="E77" s="23">
        <v>52.36</v>
      </c>
      <c r="F77" s="21"/>
      <c r="G77" s="22"/>
      <c r="H77" s="23"/>
      <c r="I77" s="40">
        <f t="shared" si="5"/>
        <v>2</v>
      </c>
      <c r="K77" s="42">
        <f t="shared" si="6"/>
        <v>26.18</v>
      </c>
      <c r="M77" s="3">
        <f t="shared" si="7"/>
        <v>2</v>
      </c>
      <c r="N77" s="3">
        <f t="shared" si="8"/>
        <v>26.18</v>
      </c>
      <c r="O77" s="2">
        <f t="shared" si="9"/>
        <v>52.36</v>
      </c>
    </row>
    <row r="78" spans="1:48" x14ac:dyDescent="0.25">
      <c r="A78" s="24">
        <v>23951</v>
      </c>
      <c r="B78" s="25" t="s">
        <v>79</v>
      </c>
      <c r="C78" s="26">
        <v>329</v>
      </c>
      <c r="D78" s="27">
        <v>18.5</v>
      </c>
      <c r="E78" s="28">
        <v>6086.5</v>
      </c>
      <c r="F78" s="26">
        <v>377</v>
      </c>
      <c r="G78" s="27">
        <v>18.5</v>
      </c>
      <c r="H78" s="28">
        <v>6974.5</v>
      </c>
      <c r="I78" s="40">
        <f t="shared" si="5"/>
        <v>-48</v>
      </c>
      <c r="K78" s="42">
        <f t="shared" si="6"/>
        <v>0</v>
      </c>
      <c r="L78" s="2"/>
      <c r="M78" s="3">
        <f t="shared" si="7"/>
        <v>377</v>
      </c>
      <c r="N78" s="3">
        <f t="shared" si="8"/>
        <v>18.5</v>
      </c>
      <c r="O78" s="2">
        <f t="shared" si="9"/>
        <v>6974.5</v>
      </c>
    </row>
    <row r="79" spans="1:48" x14ac:dyDescent="0.25">
      <c r="A79" s="19">
        <v>23801</v>
      </c>
      <c r="B79" s="20" t="s">
        <v>80</v>
      </c>
      <c r="C79" s="21">
        <v>3</v>
      </c>
      <c r="D79" s="22">
        <v>24.04</v>
      </c>
      <c r="E79" s="23">
        <v>72.12</v>
      </c>
      <c r="F79" s="21">
        <v>5</v>
      </c>
      <c r="G79" s="22">
        <v>24.04</v>
      </c>
      <c r="H79" s="23">
        <v>120.2</v>
      </c>
      <c r="I79" s="40">
        <f t="shared" si="5"/>
        <v>-2</v>
      </c>
      <c r="K79" s="42">
        <f t="shared" si="6"/>
        <v>0</v>
      </c>
      <c r="L79" s="2"/>
      <c r="M79" s="3">
        <f t="shared" si="7"/>
        <v>5</v>
      </c>
      <c r="N79" s="3">
        <f t="shared" si="8"/>
        <v>24.04</v>
      </c>
      <c r="O79" s="2">
        <f t="shared" si="9"/>
        <v>120.19999999999999</v>
      </c>
    </row>
    <row r="80" spans="1:48" s="29" customFormat="1" x14ac:dyDescent="0.25">
      <c r="A80" s="19">
        <v>24120</v>
      </c>
      <c r="B80" s="20" t="s">
        <v>81</v>
      </c>
      <c r="C80" s="21">
        <v>1</v>
      </c>
      <c r="D80" s="22">
        <v>60</v>
      </c>
      <c r="E80" s="23">
        <v>60</v>
      </c>
      <c r="F80" s="21">
        <v>1</v>
      </c>
      <c r="G80" s="22">
        <v>114</v>
      </c>
      <c r="H80" s="23">
        <v>114</v>
      </c>
      <c r="I80" s="40">
        <f t="shared" si="5"/>
        <v>0</v>
      </c>
      <c r="J80" s="3"/>
      <c r="K80" s="42">
        <f t="shared" si="6"/>
        <v>-54</v>
      </c>
      <c r="L80" s="2"/>
      <c r="M80" s="3">
        <f t="shared" si="7"/>
        <v>1</v>
      </c>
      <c r="N80" s="3">
        <f t="shared" si="8"/>
        <v>114</v>
      </c>
      <c r="O80" s="2">
        <f t="shared" si="9"/>
        <v>114</v>
      </c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</row>
    <row r="81" spans="1:48" x14ac:dyDescent="0.25">
      <c r="A81" s="19">
        <v>25150</v>
      </c>
      <c r="B81" s="20" t="s">
        <v>82</v>
      </c>
      <c r="C81" s="21">
        <v>2</v>
      </c>
      <c r="D81" s="22">
        <v>42.5</v>
      </c>
      <c r="E81" s="23">
        <v>85</v>
      </c>
      <c r="F81" s="21">
        <v>4</v>
      </c>
      <c r="G81" s="22">
        <v>42.5</v>
      </c>
      <c r="H81" s="23">
        <v>170</v>
      </c>
      <c r="I81" s="40">
        <f t="shared" si="5"/>
        <v>-2</v>
      </c>
      <c r="K81" s="42">
        <f t="shared" si="6"/>
        <v>0</v>
      </c>
      <c r="L81" s="2"/>
      <c r="M81" s="3">
        <f t="shared" si="7"/>
        <v>4</v>
      </c>
      <c r="N81" s="3">
        <f t="shared" si="8"/>
        <v>42.5</v>
      </c>
      <c r="O81" s="2">
        <f t="shared" si="9"/>
        <v>170</v>
      </c>
    </row>
    <row r="82" spans="1:48" x14ac:dyDescent="0.25">
      <c r="A82" s="19">
        <v>5415</v>
      </c>
      <c r="B82" s="20" t="s">
        <v>83</v>
      </c>
      <c r="C82" s="21">
        <v>104</v>
      </c>
      <c r="D82" s="22">
        <v>8.9</v>
      </c>
      <c r="E82" s="23">
        <v>925.6</v>
      </c>
      <c r="F82" s="21">
        <v>85</v>
      </c>
      <c r="G82" s="22">
        <v>8.9</v>
      </c>
      <c r="H82" s="23">
        <v>756.5</v>
      </c>
      <c r="I82" s="40">
        <f t="shared" si="5"/>
        <v>19</v>
      </c>
      <c r="K82" s="42">
        <f t="shared" si="6"/>
        <v>0</v>
      </c>
      <c r="M82" s="3">
        <f t="shared" si="7"/>
        <v>104</v>
      </c>
      <c r="N82" s="3">
        <f t="shared" si="8"/>
        <v>8.9</v>
      </c>
      <c r="O82" s="2">
        <f t="shared" si="9"/>
        <v>925.6</v>
      </c>
    </row>
    <row r="83" spans="1:48" s="29" customFormat="1" x14ac:dyDescent="0.25">
      <c r="A83" s="19">
        <v>25075</v>
      </c>
      <c r="B83" s="20" t="s">
        <v>84</v>
      </c>
      <c r="C83" s="21"/>
      <c r="D83" s="22"/>
      <c r="E83" s="23"/>
      <c r="F83" s="21">
        <v>1</v>
      </c>
      <c r="G83" s="22">
        <v>108</v>
      </c>
      <c r="H83" s="23">
        <v>108</v>
      </c>
      <c r="I83" s="40">
        <f t="shared" si="5"/>
        <v>-1</v>
      </c>
      <c r="J83" s="3"/>
      <c r="K83" s="42">
        <f t="shared" si="6"/>
        <v>-108</v>
      </c>
      <c r="L83" s="3"/>
      <c r="M83" s="3">
        <f t="shared" si="7"/>
        <v>1</v>
      </c>
      <c r="N83" s="3">
        <f t="shared" si="8"/>
        <v>108</v>
      </c>
      <c r="O83" s="2">
        <f t="shared" si="9"/>
        <v>108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</row>
    <row r="84" spans="1:48" x14ac:dyDescent="0.25">
      <c r="A84" s="19">
        <v>25875</v>
      </c>
      <c r="B84" s="20" t="s">
        <v>85</v>
      </c>
      <c r="C84" s="21">
        <v>9</v>
      </c>
      <c r="D84" s="22">
        <v>68.5</v>
      </c>
      <c r="E84" s="23">
        <v>616.5</v>
      </c>
      <c r="F84" s="21">
        <v>16</v>
      </c>
      <c r="G84" s="22">
        <v>68.5</v>
      </c>
      <c r="H84" s="23">
        <v>1096</v>
      </c>
      <c r="I84" s="40">
        <f t="shared" si="5"/>
        <v>-7</v>
      </c>
      <c r="K84" s="42">
        <f t="shared" si="6"/>
        <v>0</v>
      </c>
      <c r="M84" s="3">
        <f t="shared" si="7"/>
        <v>16</v>
      </c>
      <c r="N84" s="3">
        <f t="shared" si="8"/>
        <v>68.5</v>
      </c>
      <c r="O84" s="2">
        <f t="shared" si="9"/>
        <v>1096</v>
      </c>
    </row>
    <row r="85" spans="1:48" x14ac:dyDescent="0.25">
      <c r="A85" s="19">
        <v>25160</v>
      </c>
      <c r="B85" s="20" t="s">
        <v>86</v>
      </c>
      <c r="C85" s="21">
        <v>2</v>
      </c>
      <c r="D85" s="22">
        <v>115</v>
      </c>
      <c r="E85" s="23">
        <v>230</v>
      </c>
      <c r="F85" s="21"/>
      <c r="G85" s="22"/>
      <c r="H85" s="23"/>
      <c r="I85" s="40">
        <f t="shared" si="5"/>
        <v>2</v>
      </c>
      <c r="K85" s="42">
        <f t="shared" si="6"/>
        <v>115</v>
      </c>
      <c r="M85" s="3">
        <f t="shared" si="7"/>
        <v>2</v>
      </c>
      <c r="N85" s="3">
        <f t="shared" si="8"/>
        <v>115</v>
      </c>
      <c r="O85" s="2">
        <f t="shared" si="9"/>
        <v>230</v>
      </c>
    </row>
    <row r="86" spans="1:48" x14ac:dyDescent="0.25">
      <c r="A86" s="19">
        <v>25090</v>
      </c>
      <c r="B86" s="20" t="s">
        <v>87</v>
      </c>
      <c r="C86" s="21"/>
      <c r="D86" s="22"/>
      <c r="E86" s="23"/>
      <c r="F86" s="21">
        <v>1</v>
      </c>
      <c r="G86" s="22">
        <v>11.29</v>
      </c>
      <c r="H86" s="23">
        <v>11.29</v>
      </c>
      <c r="I86" s="40">
        <f t="shared" si="5"/>
        <v>-1</v>
      </c>
      <c r="K86" s="42">
        <f t="shared" si="6"/>
        <v>-11.29</v>
      </c>
      <c r="M86" s="3">
        <f t="shared" si="7"/>
        <v>1</v>
      </c>
      <c r="N86" s="3">
        <f t="shared" si="8"/>
        <v>11.29</v>
      </c>
      <c r="O86" s="2">
        <f t="shared" si="9"/>
        <v>11.29</v>
      </c>
    </row>
    <row r="87" spans="1:48" x14ac:dyDescent="0.25">
      <c r="A87" s="19">
        <v>25876</v>
      </c>
      <c r="B87" s="20" t="s">
        <v>88</v>
      </c>
      <c r="C87" s="21">
        <v>4</v>
      </c>
      <c r="D87" s="22">
        <v>175</v>
      </c>
      <c r="E87" s="23">
        <v>700</v>
      </c>
      <c r="F87" s="21">
        <v>8</v>
      </c>
      <c r="G87" s="22">
        <v>175</v>
      </c>
      <c r="H87" s="23">
        <v>1400</v>
      </c>
      <c r="I87" s="40">
        <f t="shared" si="5"/>
        <v>-4</v>
      </c>
      <c r="K87" s="42">
        <f t="shared" si="6"/>
        <v>0</v>
      </c>
      <c r="M87" s="3">
        <f t="shared" si="7"/>
        <v>8</v>
      </c>
      <c r="N87" s="3">
        <f t="shared" si="8"/>
        <v>175</v>
      </c>
      <c r="O87" s="2">
        <f t="shared" si="9"/>
        <v>1400</v>
      </c>
    </row>
    <row r="88" spans="1:48" x14ac:dyDescent="0.25">
      <c r="A88" s="19">
        <v>25720</v>
      </c>
      <c r="B88" s="20" t="s">
        <v>89</v>
      </c>
      <c r="C88" s="21"/>
      <c r="D88" s="22"/>
      <c r="E88" s="23"/>
      <c r="F88" s="21">
        <v>1</v>
      </c>
      <c r="G88" s="22">
        <v>127.8</v>
      </c>
      <c r="H88" s="23">
        <v>127.8</v>
      </c>
      <c r="I88" s="40">
        <f t="shared" si="5"/>
        <v>-1</v>
      </c>
      <c r="K88" s="42">
        <f t="shared" si="6"/>
        <v>-127.8</v>
      </c>
      <c r="M88" s="3">
        <f t="shared" si="7"/>
        <v>1</v>
      </c>
      <c r="N88" s="3">
        <f t="shared" si="8"/>
        <v>127.8</v>
      </c>
      <c r="O88" s="2">
        <f t="shared" si="9"/>
        <v>127.8</v>
      </c>
    </row>
    <row r="89" spans="1:48" x14ac:dyDescent="0.25">
      <c r="A89" s="19">
        <v>25100</v>
      </c>
      <c r="B89" s="20" t="s">
        <v>90</v>
      </c>
      <c r="C89" s="21">
        <v>3</v>
      </c>
      <c r="D89" s="22">
        <v>17.420000000000002</v>
      </c>
      <c r="E89" s="23">
        <v>52.26</v>
      </c>
      <c r="F89" s="21">
        <v>2</v>
      </c>
      <c r="G89" s="22">
        <v>17.420000000000002</v>
      </c>
      <c r="H89" s="23">
        <v>34.840000000000003</v>
      </c>
      <c r="I89" s="40">
        <f t="shared" si="5"/>
        <v>1</v>
      </c>
      <c r="K89" s="42">
        <f t="shared" si="6"/>
        <v>0</v>
      </c>
      <c r="M89" s="3">
        <f t="shared" si="7"/>
        <v>3</v>
      </c>
      <c r="N89" s="3">
        <f t="shared" si="8"/>
        <v>17.420000000000002</v>
      </c>
      <c r="O89" s="2">
        <f t="shared" si="9"/>
        <v>52.260000000000005</v>
      </c>
    </row>
    <row r="90" spans="1:48" x14ac:dyDescent="0.25">
      <c r="A90" s="19">
        <v>25860</v>
      </c>
      <c r="B90" s="20" t="s">
        <v>91</v>
      </c>
      <c r="C90" s="21">
        <v>102</v>
      </c>
      <c r="D90" s="22">
        <v>22.5</v>
      </c>
      <c r="E90" s="23">
        <v>2295</v>
      </c>
      <c r="F90" s="21">
        <v>92</v>
      </c>
      <c r="G90" s="22">
        <v>22.5</v>
      </c>
      <c r="H90" s="23">
        <v>2070</v>
      </c>
      <c r="I90" s="40">
        <f t="shared" si="5"/>
        <v>10</v>
      </c>
      <c r="K90" s="42">
        <f t="shared" si="6"/>
        <v>0</v>
      </c>
      <c r="M90" s="3">
        <f t="shared" si="7"/>
        <v>102</v>
      </c>
      <c r="N90" s="3">
        <f t="shared" si="8"/>
        <v>22.5</v>
      </c>
      <c r="O90" s="2">
        <f t="shared" si="9"/>
        <v>2295</v>
      </c>
    </row>
    <row r="91" spans="1:48" x14ac:dyDescent="0.25">
      <c r="A91" s="19">
        <v>26070</v>
      </c>
      <c r="B91" s="20" t="s">
        <v>92</v>
      </c>
      <c r="C91" s="21">
        <v>1</v>
      </c>
      <c r="D91" s="22">
        <v>90</v>
      </c>
      <c r="E91" s="23">
        <v>90</v>
      </c>
      <c r="F91" s="21"/>
      <c r="G91" s="22"/>
      <c r="H91" s="23"/>
      <c r="I91" s="40">
        <f t="shared" si="5"/>
        <v>1</v>
      </c>
      <c r="K91" s="42">
        <f t="shared" si="6"/>
        <v>90</v>
      </c>
      <c r="M91" s="3">
        <f t="shared" si="7"/>
        <v>1</v>
      </c>
      <c r="N91" s="3">
        <f t="shared" si="8"/>
        <v>90</v>
      </c>
      <c r="O91" s="2">
        <f t="shared" si="9"/>
        <v>90</v>
      </c>
    </row>
    <row r="92" spans="1:48" s="3" customFormat="1" x14ac:dyDescent="0.25">
      <c r="A92" s="19">
        <v>31240</v>
      </c>
      <c r="B92" s="20" t="s">
        <v>93</v>
      </c>
      <c r="C92" s="21">
        <v>77</v>
      </c>
      <c r="D92" s="22">
        <v>94.5</v>
      </c>
      <c r="E92" s="23">
        <v>7276.5</v>
      </c>
      <c r="F92" s="21">
        <v>83</v>
      </c>
      <c r="G92" s="22">
        <v>94.5</v>
      </c>
      <c r="H92" s="23">
        <v>7843.5</v>
      </c>
      <c r="I92" s="40">
        <f t="shared" si="5"/>
        <v>-6</v>
      </c>
      <c r="K92" s="42">
        <f t="shared" si="6"/>
        <v>0</v>
      </c>
      <c r="M92" s="3">
        <f t="shared" si="7"/>
        <v>83</v>
      </c>
      <c r="N92" s="3">
        <f t="shared" si="8"/>
        <v>94.5</v>
      </c>
      <c r="O92" s="2">
        <f t="shared" si="9"/>
        <v>7843.5</v>
      </c>
    </row>
    <row r="93" spans="1:48" s="3" customFormat="1" x14ac:dyDescent="0.25">
      <c r="A93" s="19">
        <v>30155</v>
      </c>
      <c r="B93" s="20" t="s">
        <v>94</v>
      </c>
      <c r="C93" s="21">
        <v>3</v>
      </c>
      <c r="D93" s="22">
        <v>14.22</v>
      </c>
      <c r="E93" s="23">
        <v>42.66</v>
      </c>
      <c r="F93" s="21">
        <v>2</v>
      </c>
      <c r="G93" s="22">
        <v>14.22</v>
      </c>
      <c r="H93" s="23">
        <v>28.44</v>
      </c>
      <c r="I93" s="40">
        <f t="shared" si="5"/>
        <v>1</v>
      </c>
      <c r="K93" s="42">
        <f t="shared" si="6"/>
        <v>0</v>
      </c>
      <c r="M93" s="3">
        <f t="shared" si="7"/>
        <v>3</v>
      </c>
      <c r="N93" s="3">
        <f t="shared" si="8"/>
        <v>14.22</v>
      </c>
      <c r="O93" s="2">
        <f t="shared" si="9"/>
        <v>42.660000000000004</v>
      </c>
    </row>
    <row r="94" spans="1:48" x14ac:dyDescent="0.25">
      <c r="A94" s="19">
        <v>34110</v>
      </c>
      <c r="B94" s="20" t="s">
        <v>95</v>
      </c>
      <c r="C94" s="21"/>
      <c r="D94" s="22"/>
      <c r="E94" s="23"/>
      <c r="F94" s="21">
        <v>1</v>
      </c>
      <c r="G94" s="22">
        <v>13.82</v>
      </c>
      <c r="H94" s="23">
        <v>13.82</v>
      </c>
      <c r="I94" s="40">
        <f t="shared" si="5"/>
        <v>-1</v>
      </c>
      <c r="K94" s="42">
        <f t="shared" si="6"/>
        <v>-13.82</v>
      </c>
      <c r="M94" s="3">
        <f t="shared" si="7"/>
        <v>1</v>
      </c>
      <c r="N94" s="3">
        <f t="shared" si="8"/>
        <v>13.82</v>
      </c>
      <c r="O94" s="2">
        <f t="shared" si="9"/>
        <v>13.82</v>
      </c>
    </row>
    <row r="95" spans="1:48" x14ac:dyDescent="0.25">
      <c r="A95" s="19">
        <v>35030</v>
      </c>
      <c r="B95" s="20" t="s">
        <v>96</v>
      </c>
      <c r="C95" s="21"/>
      <c r="D95" s="22"/>
      <c r="E95" s="23"/>
      <c r="F95" s="21">
        <v>1</v>
      </c>
      <c r="G95" s="22">
        <v>170.1</v>
      </c>
      <c r="H95" s="23">
        <v>170.1</v>
      </c>
      <c r="I95" s="40">
        <f t="shared" si="5"/>
        <v>-1</v>
      </c>
      <c r="K95" s="42">
        <f t="shared" si="6"/>
        <v>-170.1</v>
      </c>
      <c r="M95" s="3">
        <f t="shared" si="7"/>
        <v>1</v>
      </c>
      <c r="N95" s="3">
        <f t="shared" si="8"/>
        <v>170.1</v>
      </c>
      <c r="O95" s="2">
        <f t="shared" si="9"/>
        <v>170.1</v>
      </c>
    </row>
    <row r="96" spans="1:48" s="29" customFormat="1" x14ac:dyDescent="0.25">
      <c r="A96" s="19">
        <v>34130</v>
      </c>
      <c r="B96" s="20" t="s">
        <v>97</v>
      </c>
      <c r="C96" s="21"/>
      <c r="D96" s="22"/>
      <c r="E96" s="23"/>
      <c r="F96" s="21">
        <v>1</v>
      </c>
      <c r="G96" s="22">
        <v>270</v>
      </c>
      <c r="H96" s="23">
        <v>270</v>
      </c>
      <c r="I96" s="40">
        <f t="shared" si="5"/>
        <v>-1</v>
      </c>
      <c r="J96" s="3"/>
      <c r="K96" s="42">
        <f t="shared" si="6"/>
        <v>-270</v>
      </c>
      <c r="L96" s="3"/>
      <c r="M96" s="3">
        <f t="shared" si="7"/>
        <v>1</v>
      </c>
      <c r="N96" s="3">
        <f t="shared" si="8"/>
        <v>270</v>
      </c>
      <c r="O96" s="2">
        <f t="shared" si="9"/>
        <v>270</v>
      </c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 spans="1:48" s="29" customFormat="1" x14ac:dyDescent="0.25">
      <c r="A97" s="19">
        <v>35703</v>
      </c>
      <c r="B97" s="20" t="s">
        <v>98</v>
      </c>
      <c r="C97" s="21">
        <v>1</v>
      </c>
      <c r="D97" s="22">
        <v>151.19999999999999</v>
      </c>
      <c r="E97" s="23">
        <v>151.19999999999999</v>
      </c>
      <c r="F97" s="21">
        <v>4</v>
      </c>
      <c r="G97" s="22">
        <v>151.19999999999999</v>
      </c>
      <c r="H97" s="23">
        <v>604.79999999999995</v>
      </c>
      <c r="I97" s="40">
        <f t="shared" si="5"/>
        <v>-3</v>
      </c>
      <c r="J97" s="3"/>
      <c r="K97" s="42">
        <f t="shared" si="6"/>
        <v>0</v>
      </c>
      <c r="L97" s="3"/>
      <c r="M97" s="3">
        <f t="shared" si="7"/>
        <v>4</v>
      </c>
      <c r="N97" s="3">
        <f t="shared" si="8"/>
        <v>151.19999999999999</v>
      </c>
      <c r="O97" s="2">
        <f t="shared" si="9"/>
        <v>604.79999999999995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 spans="1:48" x14ac:dyDescent="0.25">
      <c r="A98" s="19">
        <v>35700</v>
      </c>
      <c r="B98" s="20" t="s">
        <v>99</v>
      </c>
      <c r="C98" s="21">
        <v>66</v>
      </c>
      <c r="D98" s="22">
        <v>59.5</v>
      </c>
      <c r="E98" s="23">
        <v>3927</v>
      </c>
      <c r="F98" s="21">
        <v>77</v>
      </c>
      <c r="G98" s="22">
        <v>59.5</v>
      </c>
      <c r="H98" s="23">
        <v>4581.5</v>
      </c>
      <c r="I98" s="40">
        <f t="shared" si="5"/>
        <v>-11</v>
      </c>
      <c r="K98" s="42">
        <f t="shared" si="6"/>
        <v>0</v>
      </c>
      <c r="M98" s="3">
        <f t="shared" si="7"/>
        <v>77</v>
      </c>
      <c r="N98" s="3">
        <f t="shared" si="8"/>
        <v>59.5</v>
      </c>
      <c r="O98" s="2">
        <f t="shared" si="9"/>
        <v>4581.5</v>
      </c>
    </row>
    <row r="99" spans="1:48" x14ac:dyDescent="0.25">
      <c r="A99" s="19">
        <v>35702</v>
      </c>
      <c r="B99" s="20" t="s">
        <v>100</v>
      </c>
      <c r="C99" s="21">
        <v>2</v>
      </c>
      <c r="D99" s="22">
        <v>151.19999999999999</v>
      </c>
      <c r="E99" s="23">
        <v>302.39999999999998</v>
      </c>
      <c r="F99" s="21">
        <v>4</v>
      </c>
      <c r="G99" s="22">
        <v>151.19999999999999</v>
      </c>
      <c r="H99" s="23">
        <v>604.79999999999995</v>
      </c>
      <c r="I99" s="40">
        <f t="shared" si="5"/>
        <v>-2</v>
      </c>
      <c r="K99" s="42">
        <f t="shared" si="6"/>
        <v>0</v>
      </c>
      <c r="M99" s="3">
        <f t="shared" si="7"/>
        <v>4</v>
      </c>
      <c r="N99" s="3">
        <f t="shared" si="8"/>
        <v>151.19999999999999</v>
      </c>
      <c r="O99" s="2">
        <f t="shared" si="9"/>
        <v>604.79999999999995</v>
      </c>
    </row>
    <row r="100" spans="1:48" x14ac:dyDescent="0.25">
      <c r="A100" s="19">
        <v>35701</v>
      </c>
      <c r="B100" s="20" t="s">
        <v>101</v>
      </c>
      <c r="C100" s="21">
        <v>65</v>
      </c>
      <c r="D100" s="22">
        <v>102.14</v>
      </c>
      <c r="E100" s="23">
        <v>6639.1</v>
      </c>
      <c r="F100" s="21">
        <v>78</v>
      </c>
      <c r="G100" s="22">
        <v>102.14</v>
      </c>
      <c r="H100" s="23">
        <v>7966.92</v>
      </c>
      <c r="I100" s="40">
        <f t="shared" si="5"/>
        <v>-13</v>
      </c>
      <c r="K100" s="42">
        <f t="shared" si="6"/>
        <v>0</v>
      </c>
      <c r="M100" s="3">
        <f t="shared" si="7"/>
        <v>78</v>
      </c>
      <c r="N100" s="3">
        <f t="shared" si="8"/>
        <v>102.14</v>
      </c>
      <c r="O100" s="2">
        <f t="shared" si="9"/>
        <v>7966.92</v>
      </c>
    </row>
    <row r="101" spans="1:48" x14ac:dyDescent="0.25">
      <c r="A101" s="19">
        <v>35045</v>
      </c>
      <c r="B101" s="20" t="s">
        <v>102</v>
      </c>
      <c r="C101" s="21">
        <v>10</v>
      </c>
      <c r="D101" s="22">
        <v>19.38</v>
      </c>
      <c r="E101" s="23">
        <v>193.8</v>
      </c>
      <c r="F101" s="21">
        <v>7</v>
      </c>
      <c r="G101" s="22">
        <v>19.38</v>
      </c>
      <c r="H101" s="23">
        <v>135.66</v>
      </c>
      <c r="I101" s="40">
        <f t="shared" si="5"/>
        <v>3</v>
      </c>
      <c r="K101" s="42">
        <f t="shared" si="6"/>
        <v>0</v>
      </c>
      <c r="M101" s="3">
        <f t="shared" si="7"/>
        <v>10</v>
      </c>
      <c r="N101" s="3">
        <f t="shared" si="8"/>
        <v>19.38</v>
      </c>
      <c r="O101" s="2">
        <f t="shared" si="9"/>
        <v>193.79999999999998</v>
      </c>
    </row>
    <row r="102" spans="1:48" s="29" customFormat="1" x14ac:dyDescent="0.25">
      <c r="A102" s="19">
        <v>35028</v>
      </c>
      <c r="B102" s="20" t="s">
        <v>103</v>
      </c>
      <c r="C102" s="21"/>
      <c r="D102" s="22"/>
      <c r="E102" s="23"/>
      <c r="F102" s="21">
        <v>1</v>
      </c>
      <c r="G102" s="22">
        <v>295</v>
      </c>
      <c r="H102" s="23">
        <v>295</v>
      </c>
      <c r="I102" s="40">
        <f t="shared" si="5"/>
        <v>-1</v>
      </c>
      <c r="J102" s="3"/>
      <c r="K102" s="42">
        <f t="shared" si="6"/>
        <v>-295</v>
      </c>
      <c r="L102" s="3"/>
      <c r="M102" s="3">
        <f t="shared" si="7"/>
        <v>1</v>
      </c>
      <c r="N102" s="3">
        <f t="shared" si="8"/>
        <v>295</v>
      </c>
      <c r="O102" s="2">
        <f t="shared" si="9"/>
        <v>295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</row>
    <row r="103" spans="1:48" s="3" customFormat="1" x14ac:dyDescent="0.25">
      <c r="A103" s="19">
        <v>25881</v>
      </c>
      <c r="B103" s="20" t="s">
        <v>104</v>
      </c>
      <c r="C103" s="21">
        <v>2</v>
      </c>
      <c r="D103" s="22">
        <v>60</v>
      </c>
      <c r="E103" s="23">
        <v>120</v>
      </c>
      <c r="F103" s="21"/>
      <c r="G103" s="22"/>
      <c r="H103" s="23"/>
      <c r="I103" s="40">
        <f t="shared" si="5"/>
        <v>2</v>
      </c>
      <c r="K103" s="42">
        <f t="shared" si="6"/>
        <v>60</v>
      </c>
      <c r="M103" s="3">
        <f t="shared" si="7"/>
        <v>2</v>
      </c>
      <c r="N103" s="3">
        <f t="shared" si="8"/>
        <v>60</v>
      </c>
      <c r="O103" s="2">
        <f t="shared" si="9"/>
        <v>120</v>
      </c>
    </row>
    <row r="104" spans="1:48" x14ac:dyDescent="0.25">
      <c r="A104" s="19">
        <v>5761</v>
      </c>
      <c r="B104" s="20" t="s">
        <v>105</v>
      </c>
      <c r="C104" s="21">
        <v>6</v>
      </c>
      <c r="D104" s="22">
        <v>28.8</v>
      </c>
      <c r="E104" s="23">
        <v>172.8</v>
      </c>
      <c r="F104" s="21">
        <v>3</v>
      </c>
      <c r="G104" s="22">
        <v>28.8</v>
      </c>
      <c r="H104" s="23">
        <v>86.4</v>
      </c>
      <c r="I104" s="40">
        <f t="shared" si="5"/>
        <v>3</v>
      </c>
      <c r="K104" s="42">
        <f t="shared" si="6"/>
        <v>0</v>
      </c>
      <c r="M104" s="3">
        <f t="shared" si="7"/>
        <v>6</v>
      </c>
      <c r="N104" s="3">
        <f t="shared" si="8"/>
        <v>28.8</v>
      </c>
      <c r="O104" s="2">
        <f t="shared" si="9"/>
        <v>172.8</v>
      </c>
    </row>
    <row r="105" spans="1:48" x14ac:dyDescent="0.25">
      <c r="A105" s="19">
        <v>35060</v>
      </c>
      <c r="B105" s="20" t="s">
        <v>106</v>
      </c>
      <c r="C105" s="21">
        <v>10</v>
      </c>
      <c r="D105" s="22">
        <v>11.5</v>
      </c>
      <c r="E105" s="23">
        <v>115</v>
      </c>
      <c r="F105" s="21">
        <v>12</v>
      </c>
      <c r="G105" s="22">
        <v>11.5</v>
      </c>
      <c r="H105" s="23">
        <v>138</v>
      </c>
      <c r="I105" s="40">
        <f t="shared" si="5"/>
        <v>-2</v>
      </c>
      <c r="K105" s="42">
        <f t="shared" si="6"/>
        <v>0</v>
      </c>
      <c r="M105" s="3">
        <f t="shared" si="7"/>
        <v>12</v>
      </c>
      <c r="N105" s="3">
        <f t="shared" si="8"/>
        <v>11.5</v>
      </c>
      <c r="O105" s="2">
        <f t="shared" si="9"/>
        <v>138</v>
      </c>
    </row>
    <row r="106" spans="1:48" s="29" customFormat="1" x14ac:dyDescent="0.25">
      <c r="A106" s="19">
        <v>35801</v>
      </c>
      <c r="B106" s="20" t="s">
        <v>107</v>
      </c>
      <c r="C106" s="21">
        <v>11</v>
      </c>
      <c r="D106" s="22">
        <v>64.5</v>
      </c>
      <c r="E106" s="23">
        <v>709.5</v>
      </c>
      <c r="F106" s="21">
        <v>12</v>
      </c>
      <c r="G106" s="22">
        <v>64.5</v>
      </c>
      <c r="H106" s="23">
        <v>774</v>
      </c>
      <c r="I106" s="40">
        <f t="shared" si="5"/>
        <v>-1</v>
      </c>
      <c r="J106" s="3"/>
      <c r="K106" s="42">
        <f t="shared" si="6"/>
        <v>0</v>
      </c>
      <c r="L106" s="3"/>
      <c r="M106" s="3">
        <f t="shared" si="7"/>
        <v>12</v>
      </c>
      <c r="N106" s="3">
        <f t="shared" si="8"/>
        <v>64.5</v>
      </c>
      <c r="O106" s="2">
        <f t="shared" si="9"/>
        <v>774</v>
      </c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</row>
    <row r="107" spans="1:48" x14ac:dyDescent="0.25">
      <c r="A107" s="19">
        <v>41660</v>
      </c>
      <c r="B107" s="20" t="s">
        <v>108</v>
      </c>
      <c r="C107" s="21">
        <v>134</v>
      </c>
      <c r="D107" s="22">
        <v>55</v>
      </c>
      <c r="E107" s="23">
        <v>7370</v>
      </c>
      <c r="F107" s="21">
        <v>130</v>
      </c>
      <c r="G107" s="22">
        <v>55</v>
      </c>
      <c r="H107" s="23">
        <v>7150</v>
      </c>
      <c r="I107" s="40">
        <f t="shared" si="5"/>
        <v>4</v>
      </c>
      <c r="K107" s="42">
        <f t="shared" si="6"/>
        <v>0</v>
      </c>
      <c r="M107" s="3">
        <f t="shared" si="7"/>
        <v>134</v>
      </c>
      <c r="N107" s="3">
        <f t="shared" si="8"/>
        <v>55</v>
      </c>
      <c r="O107" s="2">
        <f t="shared" si="9"/>
        <v>7370</v>
      </c>
    </row>
    <row r="108" spans="1:48" x14ac:dyDescent="0.25">
      <c r="A108" s="19">
        <v>40176</v>
      </c>
      <c r="B108" s="20" t="s">
        <v>109</v>
      </c>
      <c r="C108" s="21">
        <v>1</v>
      </c>
      <c r="D108" s="22">
        <v>31.02</v>
      </c>
      <c r="E108" s="23">
        <v>31.02</v>
      </c>
      <c r="F108" s="21"/>
      <c r="G108" s="22"/>
      <c r="H108" s="23"/>
      <c r="I108" s="40">
        <f t="shared" si="5"/>
        <v>1</v>
      </c>
      <c r="K108" s="42">
        <f t="shared" si="6"/>
        <v>31.02</v>
      </c>
      <c r="M108" s="3">
        <f t="shared" si="7"/>
        <v>1</v>
      </c>
      <c r="N108" s="3">
        <f t="shared" si="8"/>
        <v>31.02</v>
      </c>
      <c r="O108" s="2">
        <f t="shared" si="9"/>
        <v>31.02</v>
      </c>
    </row>
    <row r="109" spans="1:48" x14ac:dyDescent="0.25">
      <c r="A109" s="19">
        <v>10026</v>
      </c>
      <c r="B109" s="20" t="s">
        <v>110</v>
      </c>
      <c r="C109" s="21">
        <v>1</v>
      </c>
      <c r="D109" s="22">
        <v>38.78</v>
      </c>
      <c r="E109" s="23">
        <v>38.78</v>
      </c>
      <c r="F109" s="21"/>
      <c r="G109" s="22"/>
      <c r="H109" s="23"/>
      <c r="I109" s="40">
        <f t="shared" si="5"/>
        <v>1</v>
      </c>
      <c r="K109" s="42">
        <f t="shared" si="6"/>
        <v>38.78</v>
      </c>
      <c r="M109" s="3">
        <f t="shared" si="7"/>
        <v>1</v>
      </c>
      <c r="N109" s="3">
        <f t="shared" si="8"/>
        <v>38.78</v>
      </c>
      <c r="O109" s="2">
        <f t="shared" si="9"/>
        <v>38.78</v>
      </c>
    </row>
    <row r="110" spans="1:48" x14ac:dyDescent="0.25">
      <c r="A110" s="19">
        <v>10025</v>
      </c>
      <c r="B110" s="20" t="s">
        <v>111</v>
      </c>
      <c r="C110" s="21">
        <v>60</v>
      </c>
      <c r="D110" s="22">
        <v>17.5</v>
      </c>
      <c r="E110" s="23">
        <v>1050</v>
      </c>
      <c r="F110" s="21">
        <v>19</v>
      </c>
      <c r="G110" s="22">
        <v>17.5</v>
      </c>
      <c r="H110" s="23">
        <v>332.5</v>
      </c>
      <c r="I110" s="40">
        <f t="shared" si="5"/>
        <v>41</v>
      </c>
      <c r="K110" s="42">
        <f t="shared" si="6"/>
        <v>0</v>
      </c>
      <c r="M110" s="3">
        <f t="shared" si="7"/>
        <v>60</v>
      </c>
      <c r="N110" s="3">
        <f t="shared" si="8"/>
        <v>17.5</v>
      </c>
      <c r="O110" s="2">
        <f t="shared" si="9"/>
        <v>1050</v>
      </c>
    </row>
    <row r="111" spans="1:48" x14ac:dyDescent="0.25">
      <c r="A111" s="19">
        <v>40180</v>
      </c>
      <c r="B111" s="20" t="s">
        <v>112</v>
      </c>
      <c r="C111" s="21">
        <v>1</v>
      </c>
      <c r="D111" s="22">
        <v>19.38</v>
      </c>
      <c r="E111" s="23">
        <v>19.38</v>
      </c>
      <c r="F111" s="21"/>
      <c r="G111" s="22"/>
      <c r="H111" s="23"/>
      <c r="I111" s="40">
        <f t="shared" si="5"/>
        <v>1</v>
      </c>
      <c r="K111" s="42">
        <f t="shared" si="6"/>
        <v>19.38</v>
      </c>
      <c r="M111" s="3">
        <f t="shared" si="7"/>
        <v>1</v>
      </c>
      <c r="N111" s="3">
        <f t="shared" si="8"/>
        <v>19.38</v>
      </c>
      <c r="O111" s="2">
        <f t="shared" si="9"/>
        <v>19.38</v>
      </c>
    </row>
    <row r="112" spans="1:48" s="29" customFormat="1" x14ac:dyDescent="0.25">
      <c r="A112" s="19">
        <v>40525</v>
      </c>
      <c r="B112" s="20" t="s">
        <v>113</v>
      </c>
      <c r="C112" s="21">
        <v>4</v>
      </c>
      <c r="D112" s="22">
        <v>245</v>
      </c>
      <c r="E112" s="23">
        <v>980</v>
      </c>
      <c r="F112" s="21">
        <v>2</v>
      </c>
      <c r="G112" s="22">
        <v>245</v>
      </c>
      <c r="H112" s="23">
        <v>490</v>
      </c>
      <c r="I112" s="40">
        <f t="shared" si="5"/>
        <v>2</v>
      </c>
      <c r="J112" s="3"/>
      <c r="K112" s="42">
        <f t="shared" si="6"/>
        <v>0</v>
      </c>
      <c r="L112" s="3"/>
      <c r="M112" s="3">
        <f t="shared" si="7"/>
        <v>4</v>
      </c>
      <c r="N112" s="3">
        <f t="shared" si="8"/>
        <v>245</v>
      </c>
      <c r="O112" s="2">
        <f t="shared" si="9"/>
        <v>980</v>
      </c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</row>
    <row r="113" spans="1:15" x14ac:dyDescent="0.25">
      <c r="A113" s="19">
        <v>40226</v>
      </c>
      <c r="B113" s="20" t="s">
        <v>114</v>
      </c>
      <c r="C113" s="21">
        <v>4</v>
      </c>
      <c r="D113" s="22">
        <v>9.5</v>
      </c>
      <c r="E113" s="23">
        <v>38</v>
      </c>
      <c r="F113" s="21">
        <v>6</v>
      </c>
      <c r="G113" s="22">
        <v>9.5</v>
      </c>
      <c r="H113" s="23">
        <v>57</v>
      </c>
      <c r="I113" s="40">
        <f t="shared" si="5"/>
        <v>-2</v>
      </c>
      <c r="K113" s="42">
        <f t="shared" si="6"/>
        <v>0</v>
      </c>
      <c r="M113" s="3">
        <f t="shared" si="7"/>
        <v>6</v>
      </c>
      <c r="N113" s="3">
        <f t="shared" si="8"/>
        <v>9.5</v>
      </c>
      <c r="O113" s="2">
        <f t="shared" si="9"/>
        <v>57</v>
      </c>
    </row>
    <row r="114" spans="1:15" x14ac:dyDescent="0.25">
      <c r="A114" s="19">
        <v>40224</v>
      </c>
      <c r="B114" s="20" t="s">
        <v>115</v>
      </c>
      <c r="C114" s="21">
        <v>64</v>
      </c>
      <c r="D114" s="22">
        <v>9.5</v>
      </c>
      <c r="E114" s="23">
        <v>608</v>
      </c>
      <c r="F114" s="21">
        <v>55</v>
      </c>
      <c r="G114" s="22">
        <v>9.5</v>
      </c>
      <c r="H114" s="23">
        <v>522.5</v>
      </c>
      <c r="I114" s="40">
        <f t="shared" si="5"/>
        <v>9</v>
      </c>
      <c r="K114" s="42">
        <f t="shared" si="6"/>
        <v>0</v>
      </c>
      <c r="M114" s="3">
        <f t="shared" si="7"/>
        <v>64</v>
      </c>
      <c r="N114" s="3">
        <f t="shared" si="8"/>
        <v>9.5</v>
      </c>
      <c r="O114" s="2">
        <f t="shared" si="9"/>
        <v>608</v>
      </c>
    </row>
    <row r="115" spans="1:15" x14ac:dyDescent="0.25">
      <c r="A115" s="19">
        <v>40225</v>
      </c>
      <c r="B115" s="20" t="s">
        <v>116</v>
      </c>
      <c r="C115" s="21">
        <v>44</v>
      </c>
      <c r="D115" s="22">
        <v>8.06</v>
      </c>
      <c r="E115" s="23">
        <v>354.64</v>
      </c>
      <c r="F115" s="21">
        <v>34</v>
      </c>
      <c r="G115" s="22">
        <v>8.06</v>
      </c>
      <c r="H115" s="23">
        <v>274.04000000000002</v>
      </c>
      <c r="I115" s="40">
        <f t="shared" si="5"/>
        <v>10</v>
      </c>
      <c r="K115" s="42">
        <f t="shared" si="6"/>
        <v>0</v>
      </c>
      <c r="M115" s="3">
        <f t="shared" si="7"/>
        <v>44</v>
      </c>
      <c r="N115" s="3">
        <f t="shared" si="8"/>
        <v>8.06</v>
      </c>
      <c r="O115" s="2">
        <f t="shared" si="9"/>
        <v>354.64000000000004</v>
      </c>
    </row>
    <row r="116" spans="1:15" x14ac:dyDescent="0.25">
      <c r="A116" s="19">
        <v>5428</v>
      </c>
      <c r="B116" s="20" t="s">
        <v>117</v>
      </c>
      <c r="C116" s="21">
        <v>10</v>
      </c>
      <c r="D116" s="22">
        <v>14.5</v>
      </c>
      <c r="E116" s="23">
        <v>145</v>
      </c>
      <c r="F116" s="21">
        <v>6</v>
      </c>
      <c r="G116" s="22">
        <v>14.5</v>
      </c>
      <c r="H116" s="23">
        <v>87</v>
      </c>
      <c r="I116" s="40">
        <f t="shared" si="5"/>
        <v>4</v>
      </c>
      <c r="K116" s="42">
        <f t="shared" si="6"/>
        <v>0</v>
      </c>
      <c r="M116" s="3">
        <f t="shared" si="7"/>
        <v>10</v>
      </c>
      <c r="N116" s="3">
        <f t="shared" si="8"/>
        <v>14.5</v>
      </c>
      <c r="O116" s="2">
        <f t="shared" si="9"/>
        <v>145</v>
      </c>
    </row>
    <row r="117" spans="1:15" x14ac:dyDescent="0.25">
      <c r="A117" s="19">
        <v>41300</v>
      </c>
      <c r="B117" s="20" t="s">
        <v>118</v>
      </c>
      <c r="C117" s="21">
        <v>43</v>
      </c>
      <c r="D117" s="22">
        <v>110</v>
      </c>
      <c r="E117" s="23">
        <v>4730</v>
      </c>
      <c r="F117" s="21">
        <v>22</v>
      </c>
      <c r="G117" s="22">
        <v>110</v>
      </c>
      <c r="H117" s="23">
        <v>2420</v>
      </c>
      <c r="I117" s="40">
        <f t="shared" si="5"/>
        <v>21</v>
      </c>
      <c r="K117" s="42">
        <f t="shared" si="6"/>
        <v>0</v>
      </c>
      <c r="M117" s="3">
        <f t="shared" si="7"/>
        <v>43</v>
      </c>
      <c r="N117" s="3">
        <f t="shared" si="8"/>
        <v>110</v>
      </c>
      <c r="O117" s="2">
        <f t="shared" si="9"/>
        <v>4730</v>
      </c>
    </row>
    <row r="118" spans="1:15" x14ac:dyDescent="0.25">
      <c r="A118" s="19">
        <v>40605</v>
      </c>
      <c r="B118" s="20" t="s">
        <v>119</v>
      </c>
      <c r="C118" s="21">
        <v>5</v>
      </c>
      <c r="D118" s="22">
        <v>102</v>
      </c>
      <c r="E118" s="23">
        <v>510</v>
      </c>
      <c r="F118" s="21">
        <v>2</v>
      </c>
      <c r="G118" s="22">
        <v>102</v>
      </c>
      <c r="H118" s="23">
        <v>204</v>
      </c>
      <c r="I118" s="40">
        <f t="shared" si="5"/>
        <v>3</v>
      </c>
      <c r="K118" s="42">
        <f t="shared" si="6"/>
        <v>0</v>
      </c>
      <c r="M118" s="3">
        <f t="shared" si="7"/>
        <v>5</v>
      </c>
      <c r="N118" s="3">
        <f t="shared" si="8"/>
        <v>102</v>
      </c>
      <c r="O118" s="2">
        <f t="shared" si="9"/>
        <v>510</v>
      </c>
    </row>
    <row r="119" spans="1:15" x14ac:dyDescent="0.25">
      <c r="A119" s="19">
        <v>45086</v>
      </c>
      <c r="B119" s="20" t="s">
        <v>120</v>
      </c>
      <c r="C119" s="21">
        <v>196</v>
      </c>
      <c r="D119" s="22">
        <v>5.65</v>
      </c>
      <c r="E119" s="23">
        <v>1107.4000000000001</v>
      </c>
      <c r="F119" s="21">
        <v>142</v>
      </c>
      <c r="G119" s="22">
        <v>5.65</v>
      </c>
      <c r="H119" s="23">
        <v>802.3</v>
      </c>
      <c r="I119" s="40">
        <f t="shared" si="5"/>
        <v>54</v>
      </c>
      <c r="K119" s="42">
        <f t="shared" si="6"/>
        <v>0</v>
      </c>
      <c r="M119" s="3">
        <f t="shared" si="7"/>
        <v>196</v>
      </c>
      <c r="N119" s="3">
        <f t="shared" si="8"/>
        <v>5.65</v>
      </c>
      <c r="O119" s="2">
        <f t="shared" si="9"/>
        <v>1107.4000000000001</v>
      </c>
    </row>
    <row r="120" spans="1:15" x14ac:dyDescent="0.25">
      <c r="A120" s="19">
        <v>45085</v>
      </c>
      <c r="B120" s="20" t="s">
        <v>121</v>
      </c>
      <c r="C120" s="21">
        <v>203</v>
      </c>
      <c r="D120" s="22">
        <v>3.69</v>
      </c>
      <c r="E120" s="23">
        <v>749.07</v>
      </c>
      <c r="F120" s="21">
        <v>140</v>
      </c>
      <c r="G120" s="22">
        <v>3.69</v>
      </c>
      <c r="H120" s="23">
        <v>516.6</v>
      </c>
      <c r="I120" s="40">
        <f t="shared" si="5"/>
        <v>63</v>
      </c>
      <c r="K120" s="42">
        <f t="shared" si="6"/>
        <v>0</v>
      </c>
      <c r="M120" s="3">
        <f t="shared" si="7"/>
        <v>203</v>
      </c>
      <c r="N120" s="3">
        <f t="shared" si="8"/>
        <v>3.69</v>
      </c>
      <c r="O120" s="2">
        <f t="shared" si="9"/>
        <v>749.06999999999994</v>
      </c>
    </row>
    <row r="121" spans="1:15" x14ac:dyDescent="0.25">
      <c r="A121" s="19">
        <v>45215</v>
      </c>
      <c r="B121" s="20" t="s">
        <v>122</v>
      </c>
      <c r="C121" s="21">
        <v>4</v>
      </c>
      <c r="D121" s="22">
        <v>63</v>
      </c>
      <c r="E121" s="23">
        <v>252</v>
      </c>
      <c r="F121" s="21">
        <v>2</v>
      </c>
      <c r="G121" s="22">
        <v>63</v>
      </c>
      <c r="H121" s="23">
        <v>126</v>
      </c>
      <c r="I121" s="40">
        <f t="shared" si="5"/>
        <v>2</v>
      </c>
      <c r="K121" s="42">
        <f t="shared" si="6"/>
        <v>0</v>
      </c>
      <c r="M121" s="3">
        <f t="shared" si="7"/>
        <v>4</v>
      </c>
      <c r="N121" s="3">
        <f t="shared" si="8"/>
        <v>63</v>
      </c>
      <c r="O121" s="2">
        <f t="shared" si="9"/>
        <v>252</v>
      </c>
    </row>
    <row r="122" spans="1:15" x14ac:dyDescent="0.25">
      <c r="A122" s="19">
        <v>45201</v>
      </c>
      <c r="B122" s="20" t="s">
        <v>123</v>
      </c>
      <c r="C122" s="21">
        <v>63</v>
      </c>
      <c r="D122" s="22">
        <v>23.5</v>
      </c>
      <c r="E122" s="23">
        <v>1480.5</v>
      </c>
      <c r="F122" s="21">
        <v>58</v>
      </c>
      <c r="G122" s="22">
        <v>23.5</v>
      </c>
      <c r="H122" s="23">
        <v>1363</v>
      </c>
      <c r="I122" s="40">
        <f t="shared" si="5"/>
        <v>5</v>
      </c>
      <c r="K122" s="42">
        <f t="shared" si="6"/>
        <v>0</v>
      </c>
      <c r="M122" s="3">
        <f t="shared" si="7"/>
        <v>63</v>
      </c>
      <c r="N122" s="3">
        <f t="shared" si="8"/>
        <v>23.5</v>
      </c>
      <c r="O122" s="2">
        <f t="shared" si="9"/>
        <v>1480.5</v>
      </c>
    </row>
    <row r="123" spans="1:15" x14ac:dyDescent="0.25">
      <c r="A123" s="19">
        <v>45076</v>
      </c>
      <c r="B123" s="20" t="s">
        <v>124</v>
      </c>
      <c r="C123" s="21">
        <v>3</v>
      </c>
      <c r="D123" s="22">
        <v>9.2200000000000006</v>
      </c>
      <c r="E123" s="23">
        <v>27.66</v>
      </c>
      <c r="F123" s="21">
        <v>6</v>
      </c>
      <c r="G123" s="22">
        <v>9.2200000000000006</v>
      </c>
      <c r="H123" s="23">
        <v>55.32</v>
      </c>
      <c r="I123" s="40">
        <f t="shared" si="5"/>
        <v>-3</v>
      </c>
      <c r="K123" s="42">
        <f t="shared" si="6"/>
        <v>0</v>
      </c>
      <c r="M123" s="3">
        <f t="shared" si="7"/>
        <v>6</v>
      </c>
      <c r="N123" s="3">
        <f t="shared" si="8"/>
        <v>9.2200000000000006</v>
      </c>
      <c r="O123" s="2">
        <f t="shared" si="9"/>
        <v>55.320000000000007</v>
      </c>
    </row>
    <row r="124" spans="1:15" x14ac:dyDescent="0.25">
      <c r="A124" s="19">
        <v>5350</v>
      </c>
      <c r="B124" s="20" t="s">
        <v>125</v>
      </c>
      <c r="C124" s="21">
        <v>11</v>
      </c>
      <c r="D124" s="22">
        <v>27.46</v>
      </c>
      <c r="E124" s="23">
        <v>302.06</v>
      </c>
      <c r="F124" s="21">
        <v>15</v>
      </c>
      <c r="G124" s="22">
        <v>27.46</v>
      </c>
      <c r="H124" s="23">
        <v>411.9</v>
      </c>
      <c r="I124" s="40">
        <f t="shared" si="5"/>
        <v>-4</v>
      </c>
      <c r="K124" s="42">
        <f t="shared" si="6"/>
        <v>0</v>
      </c>
      <c r="M124" s="3">
        <f t="shared" si="7"/>
        <v>15</v>
      </c>
      <c r="N124" s="3">
        <f t="shared" si="8"/>
        <v>27.46</v>
      </c>
      <c r="O124" s="2">
        <f t="shared" si="9"/>
        <v>411.90000000000003</v>
      </c>
    </row>
    <row r="125" spans="1:15" x14ac:dyDescent="0.25">
      <c r="A125" s="19">
        <v>45029</v>
      </c>
      <c r="B125" s="20" t="s">
        <v>126</v>
      </c>
      <c r="C125" s="21"/>
      <c r="D125" s="22"/>
      <c r="E125" s="23"/>
      <c r="F125" s="21">
        <v>1</v>
      </c>
      <c r="G125" s="22">
        <v>51.61</v>
      </c>
      <c r="H125" s="23">
        <v>51.61</v>
      </c>
      <c r="I125" s="40">
        <f t="shared" si="5"/>
        <v>-1</v>
      </c>
      <c r="K125" s="42">
        <f t="shared" si="6"/>
        <v>-51.61</v>
      </c>
      <c r="M125" s="3">
        <f t="shared" si="7"/>
        <v>1</v>
      </c>
      <c r="N125" s="3">
        <f t="shared" si="8"/>
        <v>51.61</v>
      </c>
      <c r="O125" s="2">
        <f t="shared" si="9"/>
        <v>51.61</v>
      </c>
    </row>
    <row r="126" spans="1:15" s="3" customFormat="1" x14ac:dyDescent="0.25">
      <c r="A126" s="19">
        <v>5430</v>
      </c>
      <c r="B126" s="20" t="s">
        <v>127</v>
      </c>
      <c r="C126" s="21">
        <v>6</v>
      </c>
      <c r="D126" s="22">
        <v>7.37</v>
      </c>
      <c r="E126" s="23">
        <v>44.22</v>
      </c>
      <c r="F126" s="21">
        <v>8</v>
      </c>
      <c r="G126" s="22">
        <v>7.37</v>
      </c>
      <c r="H126" s="23">
        <v>58.96</v>
      </c>
      <c r="I126" s="40">
        <f t="shared" si="5"/>
        <v>-2</v>
      </c>
      <c r="K126" s="42">
        <f t="shared" si="6"/>
        <v>0</v>
      </c>
      <c r="M126" s="3">
        <f t="shared" si="7"/>
        <v>8</v>
      </c>
      <c r="N126" s="3">
        <f t="shared" si="8"/>
        <v>7.37</v>
      </c>
      <c r="O126" s="2">
        <f t="shared" si="9"/>
        <v>58.96</v>
      </c>
    </row>
    <row r="127" spans="1:15" s="3" customFormat="1" x14ac:dyDescent="0.25">
      <c r="A127" s="19">
        <v>45117</v>
      </c>
      <c r="B127" s="20" t="s">
        <v>128</v>
      </c>
      <c r="C127" s="21">
        <v>11</v>
      </c>
      <c r="D127" s="22">
        <v>58.07</v>
      </c>
      <c r="E127" s="23">
        <v>638.77</v>
      </c>
      <c r="F127" s="21">
        <v>22</v>
      </c>
      <c r="G127" s="22">
        <v>58.07</v>
      </c>
      <c r="H127" s="23">
        <v>1277.54</v>
      </c>
      <c r="I127" s="40">
        <f t="shared" si="5"/>
        <v>-11</v>
      </c>
      <c r="K127" s="42">
        <f t="shared" si="6"/>
        <v>0</v>
      </c>
      <c r="L127" s="2"/>
      <c r="M127" s="3">
        <f t="shared" si="7"/>
        <v>22</v>
      </c>
      <c r="N127" s="3">
        <f t="shared" si="8"/>
        <v>58.07</v>
      </c>
      <c r="O127" s="2">
        <f t="shared" si="9"/>
        <v>1277.54</v>
      </c>
    </row>
    <row r="128" spans="1:15" x14ac:dyDescent="0.25">
      <c r="A128" s="19">
        <v>45118</v>
      </c>
      <c r="B128" s="20" t="s">
        <v>129</v>
      </c>
      <c r="C128" s="21">
        <v>1</v>
      </c>
      <c r="D128" s="22">
        <v>69.3</v>
      </c>
      <c r="E128" s="23">
        <v>69.3</v>
      </c>
      <c r="F128" s="21">
        <v>3</v>
      </c>
      <c r="G128" s="22">
        <v>69.3</v>
      </c>
      <c r="H128" s="23">
        <v>207.9</v>
      </c>
      <c r="I128" s="40">
        <f t="shared" si="5"/>
        <v>-2</v>
      </c>
      <c r="K128" s="42">
        <f t="shared" si="6"/>
        <v>0</v>
      </c>
      <c r="M128" s="3">
        <f t="shared" si="7"/>
        <v>3</v>
      </c>
      <c r="N128" s="3">
        <f t="shared" si="8"/>
        <v>69.3</v>
      </c>
      <c r="O128" s="2">
        <f t="shared" si="9"/>
        <v>207.89999999999998</v>
      </c>
    </row>
    <row r="129" spans="1:48" x14ac:dyDescent="0.25">
      <c r="A129" s="19">
        <v>5484</v>
      </c>
      <c r="B129" s="20" t="s">
        <v>130</v>
      </c>
      <c r="C129" s="21">
        <v>1</v>
      </c>
      <c r="D129" s="22">
        <v>7.63</v>
      </c>
      <c r="E129" s="23">
        <v>7.63</v>
      </c>
      <c r="F129" s="21">
        <v>2</v>
      </c>
      <c r="G129" s="22">
        <v>7.63</v>
      </c>
      <c r="H129" s="23">
        <v>15.26</v>
      </c>
      <c r="I129" s="40">
        <f t="shared" si="5"/>
        <v>-1</v>
      </c>
      <c r="K129" s="42">
        <f t="shared" si="6"/>
        <v>0</v>
      </c>
      <c r="M129" s="3">
        <f t="shared" si="7"/>
        <v>2</v>
      </c>
      <c r="N129" s="3">
        <f t="shared" si="8"/>
        <v>7.63</v>
      </c>
      <c r="O129" s="2">
        <f t="shared" si="9"/>
        <v>15.26</v>
      </c>
    </row>
    <row r="130" spans="1:48" x14ac:dyDescent="0.25">
      <c r="A130" s="19">
        <v>47100</v>
      </c>
      <c r="B130" s="20" t="s">
        <v>131</v>
      </c>
      <c r="C130" s="21">
        <v>492</v>
      </c>
      <c r="D130" s="22">
        <v>9.9</v>
      </c>
      <c r="E130" s="23">
        <v>4870.8</v>
      </c>
      <c r="F130" s="21">
        <v>511</v>
      </c>
      <c r="G130" s="22">
        <v>9.9</v>
      </c>
      <c r="H130" s="23">
        <v>5058.8999999999996</v>
      </c>
      <c r="I130" s="40">
        <f t="shared" si="5"/>
        <v>-19</v>
      </c>
      <c r="K130" s="42">
        <f t="shared" si="6"/>
        <v>0</v>
      </c>
      <c r="M130" s="3">
        <f t="shared" si="7"/>
        <v>511</v>
      </c>
      <c r="N130" s="3">
        <f t="shared" si="8"/>
        <v>9.9</v>
      </c>
      <c r="O130" s="2">
        <f t="shared" si="9"/>
        <v>5058.9000000000005</v>
      </c>
    </row>
    <row r="131" spans="1:48" s="3" customFormat="1" x14ac:dyDescent="0.25">
      <c r="A131" s="19">
        <v>49050</v>
      </c>
      <c r="B131" s="20" t="s">
        <v>132</v>
      </c>
      <c r="C131" s="21">
        <v>17</v>
      </c>
      <c r="D131" s="22">
        <v>22.5</v>
      </c>
      <c r="E131" s="23">
        <v>382.5</v>
      </c>
      <c r="F131" s="21">
        <v>15</v>
      </c>
      <c r="G131" s="22">
        <v>22.5</v>
      </c>
      <c r="H131" s="23">
        <v>337.5</v>
      </c>
      <c r="I131" s="40">
        <f t="shared" si="5"/>
        <v>2</v>
      </c>
      <c r="K131" s="42">
        <f t="shared" si="6"/>
        <v>0</v>
      </c>
      <c r="L131" s="2"/>
      <c r="M131" s="3">
        <f t="shared" si="7"/>
        <v>17</v>
      </c>
      <c r="N131" s="3">
        <f t="shared" si="8"/>
        <v>22.5</v>
      </c>
      <c r="O131" s="2">
        <f t="shared" si="9"/>
        <v>382.5</v>
      </c>
    </row>
    <row r="132" spans="1:48" x14ac:dyDescent="0.25">
      <c r="A132" s="19">
        <v>50020</v>
      </c>
      <c r="B132" s="20" t="s">
        <v>133</v>
      </c>
      <c r="C132" s="21"/>
      <c r="D132" s="22"/>
      <c r="E132" s="23"/>
      <c r="F132" s="21">
        <v>3</v>
      </c>
      <c r="G132" s="22">
        <v>84</v>
      </c>
      <c r="H132" s="23">
        <v>252</v>
      </c>
      <c r="I132" s="40">
        <f t="shared" si="5"/>
        <v>-3</v>
      </c>
      <c r="K132" s="42">
        <f t="shared" si="6"/>
        <v>-84</v>
      </c>
      <c r="M132" s="3">
        <f t="shared" si="7"/>
        <v>3</v>
      </c>
      <c r="N132" s="3">
        <f t="shared" si="8"/>
        <v>84</v>
      </c>
      <c r="O132" s="2">
        <f t="shared" si="9"/>
        <v>252</v>
      </c>
    </row>
    <row r="133" spans="1:48" x14ac:dyDescent="0.25">
      <c r="A133" s="19">
        <v>50150</v>
      </c>
      <c r="B133" s="20" t="s">
        <v>134</v>
      </c>
      <c r="C133" s="21">
        <v>1</v>
      </c>
      <c r="D133" s="22">
        <v>14.51</v>
      </c>
      <c r="E133" s="23">
        <v>14.51</v>
      </c>
      <c r="F133" s="21"/>
      <c r="G133" s="22"/>
      <c r="H133" s="23"/>
      <c r="I133" s="40">
        <f t="shared" ref="I133:I196" si="10">C133-F133</f>
        <v>1</v>
      </c>
      <c r="K133" s="42">
        <f t="shared" ref="K133:K196" si="11">D133-G133</f>
        <v>14.51</v>
      </c>
      <c r="M133" s="3">
        <f t="shared" ref="M133:M196" si="12">IF(C133&gt;F133,C133,F133)</f>
        <v>1</v>
      </c>
      <c r="N133" s="3">
        <f t="shared" ref="N133:N196" si="13">IF(D133&gt;G133,D133,G133)</f>
        <v>14.51</v>
      </c>
      <c r="O133" s="2">
        <f t="shared" ref="O133:O196" si="14">M133*N133</f>
        <v>14.51</v>
      </c>
    </row>
    <row r="134" spans="1:48" s="29" customFormat="1" x14ac:dyDescent="0.25">
      <c r="A134" s="19">
        <v>53501</v>
      </c>
      <c r="B134" s="20" t="s">
        <v>135</v>
      </c>
      <c r="C134" s="21">
        <v>1</v>
      </c>
      <c r="D134" s="22">
        <v>54.1</v>
      </c>
      <c r="E134" s="23">
        <v>54.1</v>
      </c>
      <c r="F134" s="21">
        <v>2</v>
      </c>
      <c r="G134" s="22">
        <v>54.1</v>
      </c>
      <c r="H134" s="23">
        <v>108.2</v>
      </c>
      <c r="I134" s="40">
        <f t="shared" si="10"/>
        <v>-1</v>
      </c>
      <c r="J134" s="3"/>
      <c r="K134" s="42">
        <f t="shared" si="11"/>
        <v>0</v>
      </c>
      <c r="L134" s="3"/>
      <c r="M134" s="3">
        <f t="shared" si="12"/>
        <v>2</v>
      </c>
      <c r="N134" s="3">
        <f t="shared" si="13"/>
        <v>54.1</v>
      </c>
      <c r="O134" s="2">
        <f t="shared" si="14"/>
        <v>108.2</v>
      </c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x14ac:dyDescent="0.25">
      <c r="A135" s="19">
        <v>53500</v>
      </c>
      <c r="B135" s="20" t="s">
        <v>136</v>
      </c>
      <c r="C135" s="21">
        <v>39</v>
      </c>
      <c r="D135" s="22">
        <v>26.11</v>
      </c>
      <c r="E135" s="23">
        <v>1018.29</v>
      </c>
      <c r="F135" s="21">
        <v>52</v>
      </c>
      <c r="G135" s="22">
        <v>26.11</v>
      </c>
      <c r="H135" s="23">
        <v>1357.72</v>
      </c>
      <c r="I135" s="40">
        <f t="shared" si="10"/>
        <v>-13</v>
      </c>
      <c r="K135" s="42">
        <f t="shared" si="11"/>
        <v>0</v>
      </c>
      <c r="M135" s="3">
        <f t="shared" si="12"/>
        <v>52</v>
      </c>
      <c r="N135" s="3">
        <f t="shared" si="13"/>
        <v>26.11</v>
      </c>
      <c r="O135" s="2">
        <f t="shared" si="14"/>
        <v>1357.72</v>
      </c>
    </row>
    <row r="136" spans="1:48" s="3" customFormat="1" x14ac:dyDescent="0.25">
      <c r="A136" s="19">
        <v>55013</v>
      </c>
      <c r="B136" s="20" t="s">
        <v>137</v>
      </c>
      <c r="C136" s="21">
        <v>4</v>
      </c>
      <c r="D136" s="22">
        <v>13.41</v>
      </c>
      <c r="E136" s="23">
        <v>53.64</v>
      </c>
      <c r="F136" s="21">
        <v>1</v>
      </c>
      <c r="G136" s="22">
        <v>13.41</v>
      </c>
      <c r="H136" s="23">
        <v>13.41</v>
      </c>
      <c r="I136" s="40">
        <f t="shared" si="10"/>
        <v>3</v>
      </c>
      <c r="K136" s="42">
        <f t="shared" si="11"/>
        <v>0</v>
      </c>
      <c r="L136" s="2"/>
      <c r="M136" s="3">
        <f t="shared" si="12"/>
        <v>4</v>
      </c>
      <c r="N136" s="3">
        <f t="shared" si="13"/>
        <v>13.41</v>
      </c>
      <c r="O136" s="2">
        <f t="shared" si="14"/>
        <v>53.64</v>
      </c>
    </row>
    <row r="137" spans="1:48" x14ac:dyDescent="0.25">
      <c r="A137" s="19">
        <v>55475</v>
      </c>
      <c r="B137" s="20" t="s">
        <v>138</v>
      </c>
      <c r="C137" s="21"/>
      <c r="D137" s="22"/>
      <c r="E137" s="23"/>
      <c r="F137" s="21">
        <v>1</v>
      </c>
      <c r="G137" s="22">
        <v>79.5</v>
      </c>
      <c r="H137" s="23">
        <v>79.5</v>
      </c>
      <c r="I137" s="40">
        <f t="shared" si="10"/>
        <v>-1</v>
      </c>
      <c r="K137" s="42">
        <f t="shared" si="11"/>
        <v>-79.5</v>
      </c>
      <c r="M137" s="3">
        <f t="shared" si="12"/>
        <v>1</v>
      </c>
      <c r="N137" s="3">
        <f t="shared" si="13"/>
        <v>79.5</v>
      </c>
      <c r="O137" s="2">
        <f t="shared" si="14"/>
        <v>79.5</v>
      </c>
    </row>
    <row r="138" spans="1:48" s="29" customFormat="1" x14ac:dyDescent="0.25">
      <c r="A138" s="19">
        <v>55029</v>
      </c>
      <c r="B138" s="20" t="s">
        <v>139</v>
      </c>
      <c r="C138" s="21"/>
      <c r="D138" s="22"/>
      <c r="E138" s="23"/>
      <c r="F138" s="21">
        <v>1</v>
      </c>
      <c r="G138" s="22">
        <v>54</v>
      </c>
      <c r="H138" s="23">
        <v>54</v>
      </c>
      <c r="I138" s="40">
        <f t="shared" si="10"/>
        <v>-1</v>
      </c>
      <c r="J138" s="3"/>
      <c r="K138" s="42">
        <f t="shared" si="11"/>
        <v>-54</v>
      </c>
      <c r="L138" s="3"/>
      <c r="M138" s="3">
        <f t="shared" si="12"/>
        <v>1</v>
      </c>
      <c r="N138" s="3">
        <f t="shared" si="13"/>
        <v>54</v>
      </c>
      <c r="O138" s="2">
        <f t="shared" si="14"/>
        <v>54</v>
      </c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</row>
    <row r="139" spans="1:48" x14ac:dyDescent="0.25">
      <c r="A139" s="19">
        <v>55090</v>
      </c>
      <c r="B139" s="20" t="s">
        <v>140</v>
      </c>
      <c r="C139" s="21">
        <v>98</v>
      </c>
      <c r="D139" s="22">
        <v>21.5</v>
      </c>
      <c r="E139" s="23">
        <v>2107</v>
      </c>
      <c r="F139" s="21">
        <v>85</v>
      </c>
      <c r="G139" s="22">
        <v>21.5</v>
      </c>
      <c r="H139" s="23">
        <v>1827.5</v>
      </c>
      <c r="I139" s="40">
        <f t="shared" si="10"/>
        <v>13</v>
      </c>
      <c r="K139" s="42">
        <f t="shared" si="11"/>
        <v>0</v>
      </c>
      <c r="M139" s="3">
        <f t="shared" si="12"/>
        <v>98</v>
      </c>
      <c r="N139" s="3">
        <f t="shared" si="13"/>
        <v>21.5</v>
      </c>
      <c r="O139" s="2">
        <f t="shared" si="14"/>
        <v>2107</v>
      </c>
    </row>
    <row r="140" spans="1:48" s="29" customFormat="1" x14ac:dyDescent="0.25">
      <c r="A140" s="19">
        <v>55077</v>
      </c>
      <c r="B140" s="20" t="s">
        <v>141</v>
      </c>
      <c r="C140" s="21"/>
      <c r="D140" s="22"/>
      <c r="E140" s="23"/>
      <c r="F140" s="21">
        <v>2</v>
      </c>
      <c r="G140" s="22">
        <v>56.81</v>
      </c>
      <c r="H140" s="23">
        <v>113.62</v>
      </c>
      <c r="I140" s="40">
        <f t="shared" si="10"/>
        <v>-2</v>
      </c>
      <c r="J140" s="3"/>
      <c r="K140" s="42">
        <f t="shared" si="11"/>
        <v>-56.81</v>
      </c>
      <c r="L140" s="3"/>
      <c r="M140" s="3">
        <f t="shared" si="12"/>
        <v>2</v>
      </c>
      <c r="N140" s="3">
        <f t="shared" si="13"/>
        <v>56.81</v>
      </c>
      <c r="O140" s="2">
        <f t="shared" si="14"/>
        <v>113.62</v>
      </c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</row>
    <row r="141" spans="1:48" x14ac:dyDescent="0.25">
      <c r="A141" s="19">
        <v>55140</v>
      </c>
      <c r="B141" s="20" t="s">
        <v>142</v>
      </c>
      <c r="C141" s="21">
        <v>75</v>
      </c>
      <c r="D141" s="22">
        <v>22.5</v>
      </c>
      <c r="E141" s="23">
        <v>1687.5</v>
      </c>
      <c r="F141" s="21">
        <v>87</v>
      </c>
      <c r="G141" s="22">
        <v>22.5</v>
      </c>
      <c r="H141" s="23">
        <v>1957.5</v>
      </c>
      <c r="I141" s="40">
        <f t="shared" si="10"/>
        <v>-12</v>
      </c>
      <c r="K141" s="42">
        <f t="shared" si="11"/>
        <v>0</v>
      </c>
      <c r="M141" s="3">
        <f t="shared" si="12"/>
        <v>87</v>
      </c>
      <c r="N141" s="3">
        <f t="shared" si="13"/>
        <v>22.5</v>
      </c>
      <c r="O141" s="2">
        <f t="shared" si="14"/>
        <v>1957.5</v>
      </c>
    </row>
    <row r="142" spans="1:48" s="30" customFormat="1" x14ac:dyDescent="0.25">
      <c r="A142" s="19">
        <v>10021</v>
      </c>
      <c r="B142" s="20" t="s">
        <v>143</v>
      </c>
      <c r="C142" s="21">
        <v>25</v>
      </c>
      <c r="D142" s="22">
        <v>16.13</v>
      </c>
      <c r="E142" s="23">
        <v>403.25</v>
      </c>
      <c r="F142" s="21">
        <v>29</v>
      </c>
      <c r="G142" s="22">
        <v>16.13</v>
      </c>
      <c r="H142" s="23">
        <v>467.77</v>
      </c>
      <c r="I142" s="40">
        <f t="shared" si="10"/>
        <v>-4</v>
      </c>
      <c r="J142" s="3"/>
      <c r="K142" s="42">
        <f t="shared" si="11"/>
        <v>0</v>
      </c>
      <c r="L142" s="3"/>
      <c r="M142" s="3">
        <f t="shared" si="12"/>
        <v>29</v>
      </c>
      <c r="N142" s="3">
        <f t="shared" si="13"/>
        <v>16.13</v>
      </c>
      <c r="O142" s="2">
        <f t="shared" si="14"/>
        <v>467.77</v>
      </c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x14ac:dyDescent="0.25">
      <c r="A143" s="19">
        <v>56150</v>
      </c>
      <c r="B143" s="20" t="s">
        <v>144</v>
      </c>
      <c r="C143" s="21">
        <v>15</v>
      </c>
      <c r="D143" s="22">
        <v>46.53</v>
      </c>
      <c r="E143" s="23">
        <v>697.95</v>
      </c>
      <c r="F143" s="21">
        <v>6</v>
      </c>
      <c r="G143" s="22">
        <v>46.53</v>
      </c>
      <c r="H143" s="23">
        <v>279.18</v>
      </c>
      <c r="I143" s="40">
        <f t="shared" si="10"/>
        <v>9</v>
      </c>
      <c r="K143" s="42">
        <f t="shared" si="11"/>
        <v>0</v>
      </c>
      <c r="M143" s="3">
        <f t="shared" si="12"/>
        <v>15</v>
      </c>
      <c r="N143" s="3">
        <f t="shared" si="13"/>
        <v>46.53</v>
      </c>
      <c r="O143" s="2">
        <f t="shared" si="14"/>
        <v>697.95</v>
      </c>
    </row>
    <row r="144" spans="1:48" x14ac:dyDescent="0.25">
      <c r="A144" s="19">
        <v>55025</v>
      </c>
      <c r="B144" s="20" t="s">
        <v>145</v>
      </c>
      <c r="C144" s="21">
        <v>8</v>
      </c>
      <c r="D144" s="22">
        <v>18.46</v>
      </c>
      <c r="E144" s="23">
        <v>147.68</v>
      </c>
      <c r="F144" s="21">
        <v>1</v>
      </c>
      <c r="G144" s="22">
        <v>18.46</v>
      </c>
      <c r="H144" s="23">
        <v>18.46</v>
      </c>
      <c r="I144" s="40">
        <f t="shared" si="10"/>
        <v>7</v>
      </c>
      <c r="K144" s="42">
        <f t="shared" si="11"/>
        <v>0</v>
      </c>
      <c r="M144" s="3">
        <f t="shared" si="12"/>
        <v>8</v>
      </c>
      <c r="N144" s="3">
        <f t="shared" si="13"/>
        <v>18.46</v>
      </c>
      <c r="O144" s="2">
        <f t="shared" si="14"/>
        <v>147.68</v>
      </c>
    </row>
    <row r="145" spans="1:48" x14ac:dyDescent="0.25">
      <c r="A145" s="19">
        <v>55508</v>
      </c>
      <c r="B145" s="20" t="s">
        <v>146</v>
      </c>
      <c r="C145" s="21">
        <v>40</v>
      </c>
      <c r="D145" s="22">
        <v>144</v>
      </c>
      <c r="E145" s="23">
        <v>5760</v>
      </c>
      <c r="F145" s="21">
        <v>20</v>
      </c>
      <c r="G145" s="22">
        <v>144</v>
      </c>
      <c r="H145" s="23">
        <v>2880</v>
      </c>
      <c r="I145" s="40">
        <f t="shared" si="10"/>
        <v>20</v>
      </c>
      <c r="K145" s="42">
        <f t="shared" si="11"/>
        <v>0</v>
      </c>
      <c r="M145" s="3">
        <f t="shared" si="12"/>
        <v>40</v>
      </c>
      <c r="N145" s="3">
        <f t="shared" si="13"/>
        <v>144</v>
      </c>
      <c r="O145" s="2">
        <f t="shared" si="14"/>
        <v>5760</v>
      </c>
    </row>
    <row r="146" spans="1:48" x14ac:dyDescent="0.25">
      <c r="A146" s="19">
        <v>55509</v>
      </c>
      <c r="B146" s="20" t="s">
        <v>147</v>
      </c>
      <c r="C146" s="21">
        <v>15</v>
      </c>
      <c r="D146" s="22">
        <v>144</v>
      </c>
      <c r="E146" s="23">
        <v>2160</v>
      </c>
      <c r="F146" s="21">
        <v>8</v>
      </c>
      <c r="G146" s="22">
        <v>144</v>
      </c>
      <c r="H146" s="23">
        <v>1152</v>
      </c>
      <c r="I146" s="40">
        <f t="shared" si="10"/>
        <v>7</v>
      </c>
      <c r="K146" s="42">
        <f t="shared" si="11"/>
        <v>0</v>
      </c>
      <c r="M146" s="3">
        <f t="shared" si="12"/>
        <v>15</v>
      </c>
      <c r="N146" s="3">
        <f t="shared" si="13"/>
        <v>144</v>
      </c>
      <c r="O146" s="2">
        <f t="shared" si="14"/>
        <v>2160</v>
      </c>
    </row>
    <row r="147" spans="1:48" x14ac:dyDescent="0.25">
      <c r="A147" s="19">
        <v>55040</v>
      </c>
      <c r="B147" s="20" t="s">
        <v>148</v>
      </c>
      <c r="C147" s="21">
        <v>8</v>
      </c>
      <c r="D147" s="22">
        <v>30.77</v>
      </c>
      <c r="E147" s="23">
        <v>246.16</v>
      </c>
      <c r="F147" s="21">
        <v>5</v>
      </c>
      <c r="G147" s="22">
        <v>30.77</v>
      </c>
      <c r="H147" s="23">
        <v>153.85</v>
      </c>
      <c r="I147" s="40">
        <f t="shared" si="10"/>
        <v>3</v>
      </c>
      <c r="K147" s="42">
        <f t="shared" si="11"/>
        <v>0</v>
      </c>
      <c r="M147" s="3">
        <f t="shared" si="12"/>
        <v>8</v>
      </c>
      <c r="N147" s="3">
        <f t="shared" si="13"/>
        <v>30.77</v>
      </c>
      <c r="O147" s="2">
        <f t="shared" si="14"/>
        <v>246.16</v>
      </c>
    </row>
    <row r="148" spans="1:48" s="29" customFormat="1" x14ac:dyDescent="0.25">
      <c r="A148" s="19">
        <v>55525</v>
      </c>
      <c r="B148" s="20" t="s">
        <v>149</v>
      </c>
      <c r="C148" s="21"/>
      <c r="D148" s="22"/>
      <c r="E148" s="23"/>
      <c r="F148" s="21">
        <v>2</v>
      </c>
      <c r="G148" s="22">
        <v>144</v>
      </c>
      <c r="H148" s="23">
        <v>288</v>
      </c>
      <c r="I148" s="40">
        <f t="shared" si="10"/>
        <v>-2</v>
      </c>
      <c r="J148" s="3"/>
      <c r="K148" s="42">
        <f t="shared" si="11"/>
        <v>-144</v>
      </c>
      <c r="L148" s="3"/>
      <c r="M148" s="3">
        <f t="shared" si="12"/>
        <v>2</v>
      </c>
      <c r="N148" s="3">
        <f t="shared" si="13"/>
        <v>144</v>
      </c>
      <c r="O148" s="2">
        <f t="shared" si="14"/>
        <v>288</v>
      </c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x14ac:dyDescent="0.25">
      <c r="A149" s="19">
        <v>5459</v>
      </c>
      <c r="B149" s="20" t="s">
        <v>150</v>
      </c>
      <c r="C149" s="21">
        <v>8</v>
      </c>
      <c r="D149" s="22">
        <v>7.9</v>
      </c>
      <c r="E149" s="23">
        <v>63.2</v>
      </c>
      <c r="F149" s="21">
        <v>4</v>
      </c>
      <c r="G149" s="22">
        <v>7.9</v>
      </c>
      <c r="H149" s="23">
        <v>31.6</v>
      </c>
      <c r="I149" s="40">
        <f t="shared" si="10"/>
        <v>4</v>
      </c>
      <c r="K149" s="42">
        <f t="shared" si="11"/>
        <v>0</v>
      </c>
      <c r="M149" s="3">
        <f t="shared" si="12"/>
        <v>8</v>
      </c>
      <c r="N149" s="3">
        <f t="shared" si="13"/>
        <v>7.9</v>
      </c>
      <c r="O149" s="2">
        <f t="shared" si="14"/>
        <v>63.2</v>
      </c>
    </row>
    <row r="150" spans="1:48" x14ac:dyDescent="0.25">
      <c r="A150" s="19">
        <v>56275</v>
      </c>
      <c r="B150" s="20" t="s">
        <v>151</v>
      </c>
      <c r="C150" s="21">
        <v>57</v>
      </c>
      <c r="D150" s="22">
        <v>49.5</v>
      </c>
      <c r="E150" s="23">
        <v>2821.5</v>
      </c>
      <c r="F150" s="21">
        <v>33</v>
      </c>
      <c r="G150" s="22">
        <v>49.5</v>
      </c>
      <c r="H150" s="23">
        <v>1633.5</v>
      </c>
      <c r="I150" s="40">
        <f t="shared" si="10"/>
        <v>24</v>
      </c>
      <c r="K150" s="42">
        <f t="shared" si="11"/>
        <v>0</v>
      </c>
      <c r="M150" s="3">
        <f t="shared" si="12"/>
        <v>57</v>
      </c>
      <c r="N150" s="3">
        <f t="shared" si="13"/>
        <v>49.5</v>
      </c>
      <c r="O150" s="2">
        <f t="shared" si="14"/>
        <v>2821.5</v>
      </c>
    </row>
    <row r="151" spans="1:48" x14ac:dyDescent="0.25">
      <c r="A151" s="19">
        <v>56276</v>
      </c>
      <c r="B151" s="20" t="s">
        <v>152</v>
      </c>
      <c r="C151" s="21">
        <v>17</v>
      </c>
      <c r="D151" s="22">
        <v>90</v>
      </c>
      <c r="E151" s="23">
        <v>1530</v>
      </c>
      <c r="F151" s="21">
        <v>8</v>
      </c>
      <c r="G151" s="22">
        <v>90</v>
      </c>
      <c r="H151" s="23">
        <v>720</v>
      </c>
      <c r="I151" s="40">
        <f t="shared" si="10"/>
        <v>9</v>
      </c>
      <c r="K151" s="42">
        <f t="shared" si="11"/>
        <v>0</v>
      </c>
      <c r="M151" s="3">
        <f t="shared" si="12"/>
        <v>17</v>
      </c>
      <c r="N151" s="3">
        <f t="shared" si="13"/>
        <v>90</v>
      </c>
      <c r="O151" s="2">
        <f t="shared" si="14"/>
        <v>1530</v>
      </c>
    </row>
    <row r="152" spans="1:48" x14ac:dyDescent="0.25">
      <c r="A152" s="19">
        <v>55775</v>
      </c>
      <c r="B152" s="20" t="s">
        <v>153</v>
      </c>
      <c r="C152" s="21">
        <v>21</v>
      </c>
      <c r="D152" s="22">
        <v>125</v>
      </c>
      <c r="E152" s="23">
        <v>2625</v>
      </c>
      <c r="F152" s="21">
        <v>17</v>
      </c>
      <c r="G152" s="22">
        <v>125</v>
      </c>
      <c r="H152" s="23">
        <v>2125</v>
      </c>
      <c r="I152" s="40">
        <f t="shared" si="10"/>
        <v>4</v>
      </c>
      <c r="K152" s="42">
        <f t="shared" si="11"/>
        <v>0</v>
      </c>
      <c r="M152" s="3">
        <f t="shared" si="12"/>
        <v>21</v>
      </c>
      <c r="N152" s="3">
        <f t="shared" si="13"/>
        <v>125</v>
      </c>
      <c r="O152" s="2">
        <f t="shared" si="14"/>
        <v>2625</v>
      </c>
    </row>
    <row r="153" spans="1:48" x14ac:dyDescent="0.25">
      <c r="A153" s="19">
        <v>55750</v>
      </c>
      <c r="B153" s="20" t="s">
        <v>154</v>
      </c>
      <c r="C153" s="21">
        <v>16</v>
      </c>
      <c r="D153" s="22">
        <v>44.5</v>
      </c>
      <c r="E153" s="23">
        <v>712</v>
      </c>
      <c r="F153" s="21">
        <v>4</v>
      </c>
      <c r="G153" s="22">
        <v>44.5</v>
      </c>
      <c r="H153" s="23">
        <v>178</v>
      </c>
      <c r="I153" s="40">
        <f t="shared" si="10"/>
        <v>12</v>
      </c>
      <c r="K153" s="42">
        <f t="shared" si="11"/>
        <v>0</v>
      </c>
      <c r="M153" s="3">
        <f t="shared" si="12"/>
        <v>16</v>
      </c>
      <c r="N153" s="3">
        <f t="shared" si="13"/>
        <v>44.5</v>
      </c>
      <c r="O153" s="2">
        <f t="shared" si="14"/>
        <v>712</v>
      </c>
    </row>
    <row r="154" spans="1:48" s="29" customFormat="1" x14ac:dyDescent="0.25">
      <c r="A154" s="19">
        <v>57130</v>
      </c>
      <c r="B154" s="20" t="s">
        <v>155</v>
      </c>
      <c r="C154" s="21"/>
      <c r="D154" s="22"/>
      <c r="E154" s="23"/>
      <c r="F154" s="21">
        <v>1</v>
      </c>
      <c r="G154" s="22">
        <v>110</v>
      </c>
      <c r="H154" s="23">
        <v>110</v>
      </c>
      <c r="I154" s="40">
        <f t="shared" si="10"/>
        <v>-1</v>
      </c>
      <c r="J154" s="3"/>
      <c r="K154" s="42">
        <f t="shared" si="11"/>
        <v>-110</v>
      </c>
      <c r="L154" s="3"/>
      <c r="M154" s="3">
        <f t="shared" si="12"/>
        <v>1</v>
      </c>
      <c r="N154" s="3">
        <f t="shared" si="13"/>
        <v>110</v>
      </c>
      <c r="O154" s="2">
        <f t="shared" si="14"/>
        <v>110</v>
      </c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</row>
    <row r="155" spans="1:48" x14ac:dyDescent="0.25">
      <c r="A155" s="19">
        <v>58150</v>
      </c>
      <c r="B155" s="20" t="s">
        <v>156</v>
      </c>
      <c r="C155" s="21">
        <v>1</v>
      </c>
      <c r="D155" s="22">
        <v>70.959999999999994</v>
      </c>
      <c r="E155" s="23">
        <v>70.959999999999994</v>
      </c>
      <c r="F155" s="21">
        <v>2</v>
      </c>
      <c r="G155" s="22">
        <v>70.959999999999994</v>
      </c>
      <c r="H155" s="23">
        <v>141.91999999999999</v>
      </c>
      <c r="I155" s="40">
        <f t="shared" si="10"/>
        <v>-1</v>
      </c>
      <c r="K155" s="42">
        <f t="shared" si="11"/>
        <v>0</v>
      </c>
      <c r="M155" s="3">
        <f t="shared" si="12"/>
        <v>2</v>
      </c>
      <c r="N155" s="3">
        <f t="shared" si="13"/>
        <v>70.959999999999994</v>
      </c>
      <c r="O155" s="2">
        <f t="shared" si="14"/>
        <v>141.91999999999999</v>
      </c>
    </row>
    <row r="156" spans="1:48" x14ac:dyDescent="0.25">
      <c r="A156" s="19">
        <v>60031</v>
      </c>
      <c r="B156" s="20" t="s">
        <v>157</v>
      </c>
      <c r="C156" s="21">
        <v>67</v>
      </c>
      <c r="D156" s="22">
        <v>17.5</v>
      </c>
      <c r="E156" s="23">
        <v>1172.5</v>
      </c>
      <c r="F156" s="21">
        <v>93</v>
      </c>
      <c r="G156" s="22">
        <v>17.5</v>
      </c>
      <c r="H156" s="23">
        <v>1627.5</v>
      </c>
      <c r="I156" s="40">
        <f t="shared" si="10"/>
        <v>-26</v>
      </c>
      <c r="K156" s="42">
        <f t="shared" si="11"/>
        <v>0</v>
      </c>
      <c r="M156" s="3">
        <f t="shared" si="12"/>
        <v>93</v>
      </c>
      <c r="N156" s="3">
        <f t="shared" si="13"/>
        <v>17.5</v>
      </c>
      <c r="O156" s="2">
        <f t="shared" si="14"/>
        <v>1627.5</v>
      </c>
    </row>
    <row r="157" spans="1:48" s="29" customFormat="1" x14ac:dyDescent="0.25">
      <c r="A157" s="19">
        <v>55100</v>
      </c>
      <c r="B157" s="20" t="s">
        <v>158</v>
      </c>
      <c r="C157" s="21">
        <v>1</v>
      </c>
      <c r="D157" s="22">
        <v>110.7</v>
      </c>
      <c r="E157" s="23">
        <v>110.7</v>
      </c>
      <c r="F157" s="21">
        <v>6</v>
      </c>
      <c r="G157" s="22">
        <v>110.7</v>
      </c>
      <c r="H157" s="23">
        <v>664.2</v>
      </c>
      <c r="I157" s="40">
        <f t="shared" si="10"/>
        <v>-5</v>
      </c>
      <c r="J157" s="3"/>
      <c r="K157" s="42">
        <f t="shared" si="11"/>
        <v>0</v>
      </c>
      <c r="L157" s="3"/>
      <c r="M157" s="3">
        <f t="shared" si="12"/>
        <v>6</v>
      </c>
      <c r="N157" s="3">
        <f t="shared" si="13"/>
        <v>110.7</v>
      </c>
      <c r="O157" s="2">
        <f t="shared" si="14"/>
        <v>664.2</v>
      </c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</row>
    <row r="158" spans="1:48" x14ac:dyDescent="0.25">
      <c r="A158" s="19">
        <v>60028</v>
      </c>
      <c r="B158" s="20" t="s">
        <v>159</v>
      </c>
      <c r="C158" s="21">
        <v>1</v>
      </c>
      <c r="D158" s="22">
        <v>66</v>
      </c>
      <c r="E158" s="23">
        <v>66</v>
      </c>
      <c r="F158" s="21"/>
      <c r="G158" s="22"/>
      <c r="H158" s="23"/>
      <c r="I158" s="40">
        <f t="shared" si="10"/>
        <v>1</v>
      </c>
      <c r="K158" s="42">
        <f t="shared" si="11"/>
        <v>66</v>
      </c>
      <c r="M158" s="3">
        <f t="shared" si="12"/>
        <v>1</v>
      </c>
      <c r="N158" s="3">
        <f t="shared" si="13"/>
        <v>66</v>
      </c>
      <c r="O158" s="2">
        <f t="shared" si="14"/>
        <v>66</v>
      </c>
    </row>
    <row r="159" spans="1:48" x14ac:dyDescent="0.25">
      <c r="A159" s="19">
        <v>60045</v>
      </c>
      <c r="B159" s="20" t="s">
        <v>160</v>
      </c>
      <c r="C159" s="21">
        <v>15</v>
      </c>
      <c r="D159" s="22">
        <v>14.5</v>
      </c>
      <c r="E159" s="23">
        <v>217.5</v>
      </c>
      <c r="F159" s="21">
        <v>17</v>
      </c>
      <c r="G159" s="22">
        <v>14.5</v>
      </c>
      <c r="H159" s="23">
        <v>246.5</v>
      </c>
      <c r="I159" s="40">
        <f t="shared" si="10"/>
        <v>-2</v>
      </c>
      <c r="K159" s="42">
        <f t="shared" si="11"/>
        <v>0</v>
      </c>
      <c r="M159" s="3">
        <f t="shared" si="12"/>
        <v>17</v>
      </c>
      <c r="N159" s="3">
        <f t="shared" si="13"/>
        <v>14.5</v>
      </c>
      <c r="O159" s="2">
        <f t="shared" si="14"/>
        <v>246.5</v>
      </c>
    </row>
    <row r="160" spans="1:48" x14ac:dyDescent="0.25">
      <c r="A160" s="19">
        <v>60061</v>
      </c>
      <c r="B160" s="20" t="s">
        <v>161</v>
      </c>
      <c r="C160" s="21">
        <v>2</v>
      </c>
      <c r="D160" s="22">
        <v>5.17</v>
      </c>
      <c r="E160" s="23">
        <v>10.34</v>
      </c>
      <c r="F160" s="21"/>
      <c r="G160" s="22"/>
      <c r="H160" s="23"/>
      <c r="I160" s="40">
        <f t="shared" si="10"/>
        <v>2</v>
      </c>
      <c r="K160" s="42">
        <f t="shared" si="11"/>
        <v>5.17</v>
      </c>
      <c r="M160" s="3">
        <f t="shared" si="12"/>
        <v>2</v>
      </c>
      <c r="N160" s="3">
        <f t="shared" si="13"/>
        <v>5.17</v>
      </c>
      <c r="O160" s="2">
        <f t="shared" si="14"/>
        <v>10.34</v>
      </c>
    </row>
    <row r="161" spans="1:48" x14ac:dyDescent="0.25">
      <c r="A161" s="19">
        <v>60060</v>
      </c>
      <c r="B161" s="20" t="s">
        <v>162</v>
      </c>
      <c r="C161" s="21">
        <v>33</v>
      </c>
      <c r="D161" s="22">
        <v>4.92</v>
      </c>
      <c r="E161" s="23">
        <v>162.36000000000001</v>
      </c>
      <c r="F161" s="21">
        <v>26</v>
      </c>
      <c r="G161" s="22">
        <v>4.92</v>
      </c>
      <c r="H161" s="23">
        <v>127.92</v>
      </c>
      <c r="I161" s="40">
        <f t="shared" si="10"/>
        <v>7</v>
      </c>
      <c r="K161" s="42">
        <f t="shared" si="11"/>
        <v>0</v>
      </c>
      <c r="L161" s="2"/>
      <c r="M161" s="3">
        <f t="shared" si="12"/>
        <v>33</v>
      </c>
      <c r="N161" s="3">
        <f t="shared" si="13"/>
        <v>4.92</v>
      </c>
      <c r="O161" s="2">
        <f t="shared" si="14"/>
        <v>162.35999999999999</v>
      </c>
    </row>
    <row r="162" spans="1:48" x14ac:dyDescent="0.25">
      <c r="A162" s="19">
        <v>60260</v>
      </c>
      <c r="B162" s="20" t="s">
        <v>163</v>
      </c>
      <c r="C162" s="21">
        <v>5</v>
      </c>
      <c r="D162" s="22">
        <v>62.03</v>
      </c>
      <c r="E162" s="23">
        <v>310.14999999999998</v>
      </c>
      <c r="F162" s="21">
        <v>4</v>
      </c>
      <c r="G162" s="22">
        <v>62.03</v>
      </c>
      <c r="H162" s="23">
        <v>248.12</v>
      </c>
      <c r="I162" s="40">
        <f t="shared" si="10"/>
        <v>1</v>
      </c>
      <c r="K162" s="42">
        <f t="shared" si="11"/>
        <v>0</v>
      </c>
      <c r="M162" s="3">
        <f t="shared" si="12"/>
        <v>5</v>
      </c>
      <c r="N162" s="3">
        <f t="shared" si="13"/>
        <v>62.03</v>
      </c>
      <c r="O162" s="2">
        <f t="shared" si="14"/>
        <v>310.14999999999998</v>
      </c>
    </row>
    <row r="163" spans="1:48" x14ac:dyDescent="0.25">
      <c r="A163" s="19">
        <v>60072</v>
      </c>
      <c r="B163" s="20" t="s">
        <v>164</v>
      </c>
      <c r="C163" s="21">
        <v>2</v>
      </c>
      <c r="D163" s="22">
        <v>16.13</v>
      </c>
      <c r="E163" s="23">
        <v>32.26</v>
      </c>
      <c r="F163" s="21"/>
      <c r="G163" s="22"/>
      <c r="H163" s="23"/>
      <c r="I163" s="40">
        <f t="shared" si="10"/>
        <v>2</v>
      </c>
      <c r="K163" s="42">
        <f t="shared" si="11"/>
        <v>16.13</v>
      </c>
      <c r="M163" s="3">
        <f t="shared" si="12"/>
        <v>2</v>
      </c>
      <c r="N163" s="3">
        <f t="shared" si="13"/>
        <v>16.13</v>
      </c>
      <c r="O163" s="2">
        <f t="shared" si="14"/>
        <v>32.26</v>
      </c>
    </row>
    <row r="164" spans="1:48" x14ac:dyDescent="0.25">
      <c r="A164" s="19">
        <v>60203</v>
      </c>
      <c r="B164" s="20" t="s">
        <v>165</v>
      </c>
      <c r="C164" s="21">
        <v>13</v>
      </c>
      <c r="D164" s="22">
        <v>36</v>
      </c>
      <c r="E164" s="23">
        <v>468</v>
      </c>
      <c r="F164" s="21">
        <v>5</v>
      </c>
      <c r="G164" s="22">
        <v>36</v>
      </c>
      <c r="H164" s="23">
        <v>180</v>
      </c>
      <c r="I164" s="40">
        <f t="shared" si="10"/>
        <v>8</v>
      </c>
      <c r="K164" s="42">
        <f t="shared" si="11"/>
        <v>0</v>
      </c>
      <c r="M164" s="3">
        <f t="shared" si="12"/>
        <v>13</v>
      </c>
      <c r="N164" s="3">
        <f t="shared" si="13"/>
        <v>36</v>
      </c>
      <c r="O164" s="2">
        <f t="shared" si="14"/>
        <v>468</v>
      </c>
    </row>
    <row r="165" spans="1:48" x14ac:dyDescent="0.25">
      <c r="A165" s="19">
        <v>60092</v>
      </c>
      <c r="B165" s="20" t="s">
        <v>166</v>
      </c>
      <c r="C165" s="21">
        <v>242</v>
      </c>
      <c r="D165" s="22">
        <v>4.92</v>
      </c>
      <c r="E165" s="23">
        <v>1190.6400000000001</v>
      </c>
      <c r="F165" s="21">
        <v>59</v>
      </c>
      <c r="G165" s="22">
        <v>4.92</v>
      </c>
      <c r="H165" s="23">
        <v>290.27999999999997</v>
      </c>
      <c r="I165" s="40">
        <f t="shared" si="10"/>
        <v>183</v>
      </c>
      <c r="K165" s="42">
        <f t="shared" si="11"/>
        <v>0</v>
      </c>
      <c r="M165" s="3">
        <f t="shared" si="12"/>
        <v>242</v>
      </c>
      <c r="N165" s="3">
        <f t="shared" si="13"/>
        <v>4.92</v>
      </c>
      <c r="O165" s="2">
        <f t="shared" si="14"/>
        <v>1190.6399999999999</v>
      </c>
    </row>
    <row r="166" spans="1:48" x14ac:dyDescent="0.25">
      <c r="A166" s="19">
        <v>60215</v>
      </c>
      <c r="B166" s="20" t="s">
        <v>167</v>
      </c>
      <c r="C166" s="21">
        <v>13</v>
      </c>
      <c r="D166" s="22">
        <v>37.630000000000003</v>
      </c>
      <c r="E166" s="23">
        <v>489.19</v>
      </c>
      <c r="F166" s="21">
        <v>13</v>
      </c>
      <c r="G166" s="22">
        <v>37.630000000000003</v>
      </c>
      <c r="H166" s="23">
        <v>489.19</v>
      </c>
      <c r="I166" s="40">
        <f t="shared" si="10"/>
        <v>0</v>
      </c>
      <c r="K166" s="42">
        <f t="shared" si="11"/>
        <v>0</v>
      </c>
      <c r="M166" s="3">
        <f t="shared" si="12"/>
        <v>13</v>
      </c>
      <c r="N166" s="3">
        <f t="shared" si="13"/>
        <v>37.630000000000003</v>
      </c>
      <c r="O166" s="2">
        <f t="shared" si="14"/>
        <v>489.19000000000005</v>
      </c>
    </row>
    <row r="167" spans="1:48" s="29" customFormat="1" x14ac:dyDescent="0.25">
      <c r="A167" s="19">
        <v>60400</v>
      </c>
      <c r="B167" s="20" t="s">
        <v>168</v>
      </c>
      <c r="C167" s="21">
        <v>9</v>
      </c>
      <c r="D167" s="22">
        <v>45</v>
      </c>
      <c r="E167" s="23">
        <v>405</v>
      </c>
      <c r="F167" s="21">
        <v>2</v>
      </c>
      <c r="G167" s="22">
        <v>45</v>
      </c>
      <c r="H167" s="23">
        <v>90</v>
      </c>
      <c r="I167" s="40">
        <f t="shared" si="10"/>
        <v>7</v>
      </c>
      <c r="J167" s="3"/>
      <c r="K167" s="42">
        <f t="shared" si="11"/>
        <v>0</v>
      </c>
      <c r="L167" s="3"/>
      <c r="M167" s="3">
        <f t="shared" si="12"/>
        <v>9</v>
      </c>
      <c r="N167" s="3">
        <f t="shared" si="13"/>
        <v>45</v>
      </c>
      <c r="O167" s="2">
        <f t="shared" si="14"/>
        <v>405</v>
      </c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</row>
    <row r="168" spans="1:48" x14ac:dyDescent="0.25">
      <c r="A168" s="19">
        <v>60145</v>
      </c>
      <c r="B168" s="20" t="s">
        <v>169</v>
      </c>
      <c r="C168" s="21">
        <v>58</v>
      </c>
      <c r="D168" s="22">
        <v>19.5</v>
      </c>
      <c r="E168" s="23">
        <v>1131</v>
      </c>
      <c r="F168" s="21">
        <v>19</v>
      </c>
      <c r="G168" s="22">
        <v>19.5</v>
      </c>
      <c r="H168" s="23">
        <v>370.5</v>
      </c>
      <c r="I168" s="40">
        <f t="shared" si="10"/>
        <v>39</v>
      </c>
      <c r="K168" s="42">
        <f t="shared" si="11"/>
        <v>0</v>
      </c>
      <c r="M168" s="3">
        <f t="shared" si="12"/>
        <v>58</v>
      </c>
      <c r="N168" s="3">
        <f t="shared" si="13"/>
        <v>19.5</v>
      </c>
      <c r="O168" s="2">
        <f t="shared" si="14"/>
        <v>1131</v>
      </c>
    </row>
    <row r="169" spans="1:48" x14ac:dyDescent="0.25">
      <c r="A169" s="19">
        <v>60325</v>
      </c>
      <c r="B169" s="20" t="s">
        <v>170</v>
      </c>
      <c r="C169" s="21">
        <v>8</v>
      </c>
      <c r="D169" s="22">
        <v>125</v>
      </c>
      <c r="E169" s="23">
        <v>1000</v>
      </c>
      <c r="F169" s="21">
        <v>6</v>
      </c>
      <c r="G169" s="22">
        <v>125</v>
      </c>
      <c r="H169" s="23">
        <v>750</v>
      </c>
      <c r="I169" s="40">
        <f t="shared" si="10"/>
        <v>2</v>
      </c>
      <c r="K169" s="42">
        <f t="shared" si="11"/>
        <v>0</v>
      </c>
      <c r="M169" s="3">
        <f t="shared" si="12"/>
        <v>8</v>
      </c>
      <c r="N169" s="3">
        <f t="shared" si="13"/>
        <v>125</v>
      </c>
      <c r="O169" s="2">
        <f t="shared" si="14"/>
        <v>1000</v>
      </c>
    </row>
    <row r="170" spans="1:48" x14ac:dyDescent="0.25">
      <c r="A170" s="19">
        <v>60172</v>
      </c>
      <c r="B170" s="20" t="s">
        <v>171</v>
      </c>
      <c r="C170" s="21"/>
      <c r="D170" s="22"/>
      <c r="E170" s="23"/>
      <c r="F170" s="21">
        <v>1</v>
      </c>
      <c r="G170" s="22">
        <v>48.47</v>
      </c>
      <c r="H170" s="23">
        <v>48.47</v>
      </c>
      <c r="I170" s="40">
        <f t="shared" si="10"/>
        <v>-1</v>
      </c>
      <c r="K170" s="42">
        <f t="shared" si="11"/>
        <v>-48.47</v>
      </c>
      <c r="M170" s="3">
        <f t="shared" si="12"/>
        <v>1</v>
      </c>
      <c r="N170" s="3">
        <f t="shared" si="13"/>
        <v>48.47</v>
      </c>
      <c r="O170" s="2">
        <f t="shared" si="14"/>
        <v>48.47</v>
      </c>
    </row>
    <row r="171" spans="1:48" x14ac:dyDescent="0.25">
      <c r="A171" s="19">
        <v>60027</v>
      </c>
      <c r="B171" s="20" t="s">
        <v>172</v>
      </c>
      <c r="C171" s="21">
        <v>12</v>
      </c>
      <c r="D171" s="22">
        <v>75</v>
      </c>
      <c r="E171" s="23">
        <v>900</v>
      </c>
      <c r="F171" s="21">
        <v>12</v>
      </c>
      <c r="G171" s="22">
        <v>75</v>
      </c>
      <c r="H171" s="23">
        <v>900</v>
      </c>
      <c r="I171" s="40">
        <f t="shared" si="10"/>
        <v>0</v>
      </c>
      <c r="K171" s="42">
        <f t="shared" si="11"/>
        <v>0</v>
      </c>
      <c r="M171" s="3">
        <f t="shared" si="12"/>
        <v>12</v>
      </c>
      <c r="N171" s="3">
        <f t="shared" si="13"/>
        <v>75</v>
      </c>
      <c r="O171" s="2">
        <f t="shared" si="14"/>
        <v>900</v>
      </c>
    </row>
    <row r="172" spans="1:48" x14ac:dyDescent="0.25">
      <c r="A172" s="19">
        <v>60200</v>
      </c>
      <c r="B172" s="20" t="s">
        <v>173</v>
      </c>
      <c r="C172" s="21">
        <v>8</v>
      </c>
      <c r="D172" s="22">
        <v>7.31</v>
      </c>
      <c r="E172" s="23">
        <v>58.48</v>
      </c>
      <c r="F172" s="21">
        <v>5</v>
      </c>
      <c r="G172" s="22">
        <v>7.31</v>
      </c>
      <c r="H172" s="23">
        <v>36.549999999999997</v>
      </c>
      <c r="I172" s="40">
        <f t="shared" si="10"/>
        <v>3</v>
      </c>
      <c r="K172" s="42">
        <f t="shared" si="11"/>
        <v>0</v>
      </c>
      <c r="M172" s="3">
        <f t="shared" si="12"/>
        <v>8</v>
      </c>
      <c r="N172" s="3">
        <f t="shared" si="13"/>
        <v>7.31</v>
      </c>
      <c r="O172" s="2">
        <f t="shared" si="14"/>
        <v>58.48</v>
      </c>
    </row>
    <row r="173" spans="1:48" x14ac:dyDescent="0.25">
      <c r="A173" s="19">
        <v>55470</v>
      </c>
      <c r="B173" s="20" t="s">
        <v>174</v>
      </c>
      <c r="C173" s="21">
        <v>85</v>
      </c>
      <c r="D173" s="22">
        <v>34.5</v>
      </c>
      <c r="E173" s="23">
        <v>2932.5</v>
      </c>
      <c r="F173" s="21">
        <v>87</v>
      </c>
      <c r="G173" s="22">
        <v>34.5</v>
      </c>
      <c r="H173" s="23">
        <v>3001.5</v>
      </c>
      <c r="I173" s="40">
        <f t="shared" si="10"/>
        <v>-2</v>
      </c>
      <c r="K173" s="42">
        <f t="shared" si="11"/>
        <v>0</v>
      </c>
      <c r="M173" s="3">
        <f t="shared" si="12"/>
        <v>87</v>
      </c>
      <c r="N173" s="3">
        <f t="shared" si="13"/>
        <v>34.5</v>
      </c>
      <c r="O173" s="2">
        <f t="shared" si="14"/>
        <v>3001.5</v>
      </c>
    </row>
    <row r="174" spans="1:48" x14ac:dyDescent="0.25">
      <c r="A174" s="19">
        <v>65000</v>
      </c>
      <c r="B174" s="20" t="s">
        <v>175</v>
      </c>
      <c r="C174" s="21">
        <v>100</v>
      </c>
      <c r="D174" s="22">
        <v>5.5</v>
      </c>
      <c r="E174" s="23">
        <v>550</v>
      </c>
      <c r="F174" s="21">
        <v>75</v>
      </c>
      <c r="G174" s="22">
        <v>5.5</v>
      </c>
      <c r="H174" s="23">
        <v>412.5</v>
      </c>
      <c r="I174" s="40">
        <f t="shared" si="10"/>
        <v>25</v>
      </c>
      <c r="K174" s="42">
        <f t="shared" si="11"/>
        <v>0</v>
      </c>
      <c r="M174" s="3">
        <f t="shared" si="12"/>
        <v>100</v>
      </c>
      <c r="N174" s="3">
        <f t="shared" si="13"/>
        <v>5.5</v>
      </c>
      <c r="O174" s="2">
        <f t="shared" si="14"/>
        <v>550</v>
      </c>
    </row>
    <row r="175" spans="1:48" x14ac:dyDescent="0.25">
      <c r="A175" s="19">
        <v>65014</v>
      </c>
      <c r="B175" s="20" t="s">
        <v>176</v>
      </c>
      <c r="C175" s="21">
        <v>166</v>
      </c>
      <c r="D175" s="22">
        <v>7.5</v>
      </c>
      <c r="E175" s="23">
        <v>1245</v>
      </c>
      <c r="F175" s="21">
        <v>131</v>
      </c>
      <c r="G175" s="22">
        <v>7.5</v>
      </c>
      <c r="H175" s="23">
        <v>982.5</v>
      </c>
      <c r="I175" s="40">
        <f t="shared" si="10"/>
        <v>35</v>
      </c>
      <c r="K175" s="42">
        <f t="shared" si="11"/>
        <v>0</v>
      </c>
      <c r="M175" s="3">
        <f t="shared" si="12"/>
        <v>166</v>
      </c>
      <c r="N175" s="3">
        <f t="shared" si="13"/>
        <v>7.5</v>
      </c>
      <c r="O175" s="2">
        <f t="shared" si="14"/>
        <v>1245</v>
      </c>
    </row>
    <row r="176" spans="1:48" s="30" customFormat="1" x14ac:dyDescent="0.25">
      <c r="A176" s="19">
        <v>65013</v>
      </c>
      <c r="B176" s="20" t="s">
        <v>177</v>
      </c>
      <c r="C176" s="21">
        <v>13</v>
      </c>
      <c r="D176" s="22">
        <v>50.4</v>
      </c>
      <c r="E176" s="23">
        <v>655.20000000000005</v>
      </c>
      <c r="F176" s="21">
        <v>10</v>
      </c>
      <c r="G176" s="22">
        <v>50.4</v>
      </c>
      <c r="H176" s="23">
        <v>504</v>
      </c>
      <c r="I176" s="40">
        <f t="shared" si="10"/>
        <v>3</v>
      </c>
      <c r="J176" s="3"/>
      <c r="K176" s="42">
        <f t="shared" si="11"/>
        <v>0</v>
      </c>
      <c r="L176" s="3"/>
      <c r="M176" s="3">
        <f t="shared" si="12"/>
        <v>13</v>
      </c>
      <c r="N176" s="3">
        <f t="shared" si="13"/>
        <v>50.4</v>
      </c>
      <c r="O176" s="2">
        <f t="shared" si="14"/>
        <v>655.19999999999993</v>
      </c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</row>
    <row r="177" spans="1:48" s="30" customFormat="1" x14ac:dyDescent="0.25">
      <c r="A177" s="19">
        <v>65015</v>
      </c>
      <c r="B177" s="20" t="s">
        <v>178</v>
      </c>
      <c r="C177" s="21">
        <v>20</v>
      </c>
      <c r="D177" s="22">
        <v>18.87</v>
      </c>
      <c r="E177" s="23">
        <v>377.4</v>
      </c>
      <c r="F177" s="21">
        <v>21</v>
      </c>
      <c r="G177" s="22">
        <v>18.87</v>
      </c>
      <c r="H177" s="23">
        <v>396.27</v>
      </c>
      <c r="I177" s="40">
        <f t="shared" si="10"/>
        <v>-1</v>
      </c>
      <c r="J177" s="3"/>
      <c r="K177" s="42">
        <f t="shared" si="11"/>
        <v>0</v>
      </c>
      <c r="L177" s="3"/>
      <c r="M177" s="3">
        <f t="shared" si="12"/>
        <v>21</v>
      </c>
      <c r="N177" s="3">
        <f t="shared" si="13"/>
        <v>18.87</v>
      </c>
      <c r="O177" s="2">
        <f t="shared" si="14"/>
        <v>396.27000000000004</v>
      </c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</row>
    <row r="178" spans="1:48" s="29" customFormat="1" x14ac:dyDescent="0.25">
      <c r="A178" s="19">
        <v>65024</v>
      </c>
      <c r="B178" s="20" t="s">
        <v>179</v>
      </c>
      <c r="C178" s="21">
        <v>3</v>
      </c>
      <c r="D178" s="22">
        <v>65</v>
      </c>
      <c r="E178" s="23">
        <v>195</v>
      </c>
      <c r="F178" s="21">
        <v>4</v>
      </c>
      <c r="G178" s="22">
        <v>65</v>
      </c>
      <c r="H178" s="23">
        <v>260</v>
      </c>
      <c r="I178" s="40">
        <f t="shared" si="10"/>
        <v>-1</v>
      </c>
      <c r="J178" s="3"/>
      <c r="K178" s="42">
        <f t="shared" si="11"/>
        <v>0</v>
      </c>
      <c r="L178" s="3"/>
      <c r="M178" s="3">
        <f t="shared" si="12"/>
        <v>4</v>
      </c>
      <c r="N178" s="3">
        <f t="shared" si="13"/>
        <v>65</v>
      </c>
      <c r="O178" s="2">
        <f t="shared" si="14"/>
        <v>260</v>
      </c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</row>
    <row r="179" spans="1:48" s="29" customFormat="1" x14ac:dyDescent="0.25">
      <c r="A179" s="19">
        <v>64904</v>
      </c>
      <c r="B179" s="20" t="s">
        <v>180</v>
      </c>
      <c r="C179" s="21">
        <v>29</v>
      </c>
      <c r="D179" s="22">
        <v>50.4</v>
      </c>
      <c r="E179" s="23">
        <v>1461.6</v>
      </c>
      <c r="F179" s="21">
        <v>26</v>
      </c>
      <c r="G179" s="22">
        <v>50.4</v>
      </c>
      <c r="H179" s="23">
        <v>1310.4000000000001</v>
      </c>
      <c r="I179" s="40">
        <f t="shared" si="10"/>
        <v>3</v>
      </c>
      <c r="J179" s="3"/>
      <c r="K179" s="42">
        <f t="shared" si="11"/>
        <v>0</v>
      </c>
      <c r="L179" s="3"/>
      <c r="M179" s="3">
        <f t="shared" si="12"/>
        <v>29</v>
      </c>
      <c r="N179" s="3">
        <f t="shared" si="13"/>
        <v>50.4</v>
      </c>
      <c r="O179" s="2">
        <f t="shared" si="14"/>
        <v>1461.6</v>
      </c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</row>
    <row r="180" spans="1:48" x14ac:dyDescent="0.25">
      <c r="A180" s="19">
        <v>64900</v>
      </c>
      <c r="B180" s="20" t="s">
        <v>181</v>
      </c>
      <c r="C180" s="21">
        <v>75</v>
      </c>
      <c r="D180" s="22">
        <v>46.53</v>
      </c>
      <c r="E180" s="23">
        <v>3489.75</v>
      </c>
      <c r="F180" s="21">
        <v>102</v>
      </c>
      <c r="G180" s="22">
        <v>46.53</v>
      </c>
      <c r="H180" s="23">
        <v>4746.0600000000004</v>
      </c>
      <c r="I180" s="40">
        <f t="shared" si="10"/>
        <v>-27</v>
      </c>
      <c r="K180" s="42">
        <f t="shared" si="11"/>
        <v>0</v>
      </c>
      <c r="M180" s="3">
        <f t="shared" si="12"/>
        <v>102</v>
      </c>
      <c r="N180" s="3">
        <f t="shared" si="13"/>
        <v>46.53</v>
      </c>
      <c r="O180" s="2">
        <f t="shared" si="14"/>
        <v>4746.0600000000004</v>
      </c>
    </row>
    <row r="181" spans="1:48" x14ac:dyDescent="0.25">
      <c r="A181" s="19">
        <v>64501</v>
      </c>
      <c r="B181" s="20" t="s">
        <v>182</v>
      </c>
      <c r="C181" s="21"/>
      <c r="D181" s="22"/>
      <c r="E181" s="23"/>
      <c r="F181" s="21">
        <v>1</v>
      </c>
      <c r="G181" s="22">
        <v>54</v>
      </c>
      <c r="H181" s="23">
        <v>54</v>
      </c>
      <c r="I181" s="40">
        <f t="shared" si="10"/>
        <v>-1</v>
      </c>
      <c r="K181" s="42">
        <f t="shared" si="11"/>
        <v>-54</v>
      </c>
      <c r="M181" s="3">
        <f t="shared" si="12"/>
        <v>1</v>
      </c>
      <c r="N181" s="3">
        <f t="shared" si="13"/>
        <v>54</v>
      </c>
      <c r="O181" s="2">
        <f t="shared" si="14"/>
        <v>54</v>
      </c>
    </row>
    <row r="182" spans="1:48" x14ac:dyDescent="0.25">
      <c r="A182" s="19">
        <v>64500</v>
      </c>
      <c r="B182" s="20" t="s">
        <v>183</v>
      </c>
      <c r="C182" s="21"/>
      <c r="D182" s="22"/>
      <c r="E182" s="23"/>
      <c r="F182" s="21">
        <v>8</v>
      </c>
      <c r="G182" s="22">
        <v>36.06</v>
      </c>
      <c r="H182" s="23">
        <v>288.48</v>
      </c>
      <c r="I182" s="40">
        <f t="shared" si="10"/>
        <v>-8</v>
      </c>
      <c r="K182" s="42">
        <f t="shared" si="11"/>
        <v>-36.06</v>
      </c>
      <c r="M182" s="3">
        <f t="shared" si="12"/>
        <v>8</v>
      </c>
      <c r="N182" s="3">
        <f t="shared" si="13"/>
        <v>36.06</v>
      </c>
      <c r="O182" s="2">
        <f t="shared" si="14"/>
        <v>288.48</v>
      </c>
    </row>
    <row r="183" spans="1:48" x14ac:dyDescent="0.25">
      <c r="A183" s="19">
        <v>65018</v>
      </c>
      <c r="B183" s="20" t="s">
        <v>184</v>
      </c>
      <c r="C183" s="21"/>
      <c r="D183" s="22"/>
      <c r="E183" s="23"/>
      <c r="F183" s="21">
        <v>3</v>
      </c>
      <c r="G183" s="22">
        <v>30.05</v>
      </c>
      <c r="H183" s="23">
        <v>90.15</v>
      </c>
      <c r="I183" s="40">
        <f t="shared" si="10"/>
        <v>-3</v>
      </c>
      <c r="K183" s="42">
        <f t="shared" si="11"/>
        <v>-30.05</v>
      </c>
      <c r="M183" s="3">
        <f t="shared" si="12"/>
        <v>3</v>
      </c>
      <c r="N183" s="3">
        <f t="shared" si="13"/>
        <v>30.05</v>
      </c>
      <c r="O183" s="2">
        <f t="shared" si="14"/>
        <v>90.15</v>
      </c>
    </row>
    <row r="184" spans="1:48" s="30" customFormat="1" x14ac:dyDescent="0.25">
      <c r="A184" s="19">
        <v>5161</v>
      </c>
      <c r="B184" s="20" t="s">
        <v>185</v>
      </c>
      <c r="C184" s="21">
        <v>361</v>
      </c>
      <c r="D184" s="22">
        <v>11.5</v>
      </c>
      <c r="E184" s="23">
        <v>4151.5</v>
      </c>
      <c r="F184" s="21">
        <v>308</v>
      </c>
      <c r="G184" s="22">
        <v>11.5</v>
      </c>
      <c r="H184" s="23">
        <v>3542</v>
      </c>
      <c r="I184" s="40">
        <f t="shared" si="10"/>
        <v>53</v>
      </c>
      <c r="J184" s="3"/>
      <c r="K184" s="42">
        <f t="shared" si="11"/>
        <v>0</v>
      </c>
      <c r="L184" s="3"/>
      <c r="M184" s="3">
        <f t="shared" si="12"/>
        <v>361</v>
      </c>
      <c r="N184" s="3">
        <f t="shared" si="13"/>
        <v>11.5</v>
      </c>
      <c r="O184" s="2">
        <f t="shared" si="14"/>
        <v>4151.5</v>
      </c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</row>
    <row r="185" spans="1:48" x14ac:dyDescent="0.25">
      <c r="A185" s="19">
        <v>65310</v>
      </c>
      <c r="B185" s="20" t="s">
        <v>186</v>
      </c>
      <c r="C185" s="21">
        <v>1</v>
      </c>
      <c r="D185" s="22">
        <v>144</v>
      </c>
      <c r="E185" s="23">
        <v>144</v>
      </c>
      <c r="F185" s="21"/>
      <c r="G185" s="22"/>
      <c r="H185" s="23"/>
      <c r="I185" s="40">
        <f t="shared" si="10"/>
        <v>1</v>
      </c>
      <c r="K185" s="42">
        <f t="shared" si="11"/>
        <v>144</v>
      </c>
      <c r="M185" s="3">
        <f t="shared" si="12"/>
        <v>1</v>
      </c>
      <c r="N185" s="3">
        <f t="shared" si="13"/>
        <v>144</v>
      </c>
      <c r="O185" s="2">
        <f t="shared" si="14"/>
        <v>144</v>
      </c>
    </row>
    <row r="186" spans="1:48" s="29" customFormat="1" x14ac:dyDescent="0.25">
      <c r="A186" s="19">
        <v>65162</v>
      </c>
      <c r="B186" s="20" t="s">
        <v>187</v>
      </c>
      <c r="C186" s="21">
        <v>2</v>
      </c>
      <c r="D186" s="22">
        <v>150</v>
      </c>
      <c r="E186" s="23">
        <v>300</v>
      </c>
      <c r="F186" s="21">
        <v>1</v>
      </c>
      <c r="G186" s="22">
        <v>150</v>
      </c>
      <c r="H186" s="23">
        <v>150</v>
      </c>
      <c r="I186" s="40">
        <f t="shared" si="10"/>
        <v>1</v>
      </c>
      <c r="J186" s="3"/>
      <c r="K186" s="42">
        <f t="shared" si="11"/>
        <v>0</v>
      </c>
      <c r="L186" s="3"/>
      <c r="M186" s="3">
        <f t="shared" si="12"/>
        <v>2</v>
      </c>
      <c r="N186" s="3">
        <f t="shared" si="13"/>
        <v>150</v>
      </c>
      <c r="O186" s="2">
        <f t="shared" si="14"/>
        <v>300</v>
      </c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s="30" customFormat="1" x14ac:dyDescent="0.25">
      <c r="A187" s="19">
        <v>65100</v>
      </c>
      <c r="B187" s="20" t="s">
        <v>188</v>
      </c>
      <c r="C187" s="21">
        <v>106</v>
      </c>
      <c r="D187" s="22">
        <v>5.5</v>
      </c>
      <c r="E187" s="23">
        <v>583</v>
      </c>
      <c r="F187" s="21">
        <v>80</v>
      </c>
      <c r="G187" s="22">
        <v>5.5</v>
      </c>
      <c r="H187" s="23">
        <v>440</v>
      </c>
      <c r="I187" s="40">
        <f t="shared" si="10"/>
        <v>26</v>
      </c>
      <c r="J187" s="3"/>
      <c r="K187" s="42">
        <f t="shared" si="11"/>
        <v>0</v>
      </c>
      <c r="L187" s="3"/>
      <c r="M187" s="3">
        <f t="shared" si="12"/>
        <v>106</v>
      </c>
      <c r="N187" s="3">
        <f t="shared" si="13"/>
        <v>5.5</v>
      </c>
      <c r="O187" s="2">
        <f t="shared" si="14"/>
        <v>583</v>
      </c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</row>
    <row r="188" spans="1:48" x14ac:dyDescent="0.25">
      <c r="A188" s="19">
        <v>5468</v>
      </c>
      <c r="B188" s="20" t="s">
        <v>189</v>
      </c>
      <c r="C188" s="21">
        <v>2</v>
      </c>
      <c r="D188" s="22">
        <v>8.06</v>
      </c>
      <c r="E188" s="23">
        <v>16.12</v>
      </c>
      <c r="F188" s="21">
        <v>2</v>
      </c>
      <c r="G188" s="22">
        <v>8.06</v>
      </c>
      <c r="H188" s="23">
        <v>16.12</v>
      </c>
      <c r="I188" s="40">
        <f t="shared" si="10"/>
        <v>0</v>
      </c>
      <c r="K188" s="42">
        <f t="shared" si="11"/>
        <v>0</v>
      </c>
      <c r="M188" s="3">
        <f t="shared" si="12"/>
        <v>2</v>
      </c>
      <c r="N188" s="3">
        <f t="shared" si="13"/>
        <v>8.06</v>
      </c>
      <c r="O188" s="2">
        <f t="shared" si="14"/>
        <v>16.12</v>
      </c>
    </row>
    <row r="189" spans="1:48" x14ac:dyDescent="0.25">
      <c r="A189" s="19">
        <v>5478</v>
      </c>
      <c r="B189" s="20" t="s">
        <v>190</v>
      </c>
      <c r="C189" s="21">
        <v>2</v>
      </c>
      <c r="D189" s="22">
        <v>7.1</v>
      </c>
      <c r="E189" s="23">
        <v>14.2</v>
      </c>
      <c r="F189" s="21">
        <v>1</v>
      </c>
      <c r="G189" s="22">
        <v>7.1</v>
      </c>
      <c r="H189" s="23">
        <v>7.1</v>
      </c>
      <c r="I189" s="40">
        <f t="shared" si="10"/>
        <v>1</v>
      </c>
      <c r="K189" s="42">
        <f t="shared" si="11"/>
        <v>0</v>
      </c>
      <c r="M189" s="3">
        <f t="shared" si="12"/>
        <v>2</v>
      </c>
      <c r="N189" s="3">
        <f t="shared" si="13"/>
        <v>7.1</v>
      </c>
      <c r="O189" s="2">
        <f t="shared" si="14"/>
        <v>14.2</v>
      </c>
    </row>
    <row r="190" spans="1:48" x14ac:dyDescent="0.25">
      <c r="A190" s="19">
        <v>65215</v>
      </c>
      <c r="B190" s="20" t="s">
        <v>191</v>
      </c>
      <c r="C190" s="21">
        <v>2</v>
      </c>
      <c r="D190" s="22">
        <v>73.67</v>
      </c>
      <c r="E190" s="23">
        <v>147.34</v>
      </c>
      <c r="F190" s="21"/>
      <c r="G190" s="22"/>
      <c r="H190" s="23"/>
      <c r="I190" s="40">
        <f t="shared" si="10"/>
        <v>2</v>
      </c>
      <c r="K190" s="42">
        <f t="shared" si="11"/>
        <v>73.67</v>
      </c>
      <c r="L190" s="2"/>
      <c r="M190" s="3">
        <f t="shared" si="12"/>
        <v>2</v>
      </c>
      <c r="N190" s="3">
        <f t="shared" si="13"/>
        <v>73.67</v>
      </c>
      <c r="O190" s="2">
        <f t="shared" si="14"/>
        <v>147.34</v>
      </c>
    </row>
    <row r="191" spans="1:48" x14ac:dyDescent="0.25">
      <c r="A191" s="19">
        <v>64100</v>
      </c>
      <c r="B191" s="20" t="s">
        <v>192</v>
      </c>
      <c r="C191" s="21">
        <v>1</v>
      </c>
      <c r="D191" s="22">
        <v>25.85</v>
      </c>
      <c r="E191" s="23">
        <v>25.85</v>
      </c>
      <c r="F191" s="21"/>
      <c r="G191" s="22"/>
      <c r="H191" s="23"/>
      <c r="I191" s="40">
        <f t="shared" si="10"/>
        <v>1</v>
      </c>
      <c r="K191" s="42">
        <f t="shared" si="11"/>
        <v>25.85</v>
      </c>
      <c r="M191" s="3">
        <f t="shared" si="12"/>
        <v>1</v>
      </c>
      <c r="N191" s="3">
        <f t="shared" si="13"/>
        <v>25.85</v>
      </c>
      <c r="O191" s="2">
        <f t="shared" si="14"/>
        <v>25.85</v>
      </c>
    </row>
    <row r="192" spans="1:48" x14ac:dyDescent="0.25">
      <c r="A192" s="19">
        <v>66800</v>
      </c>
      <c r="B192" s="20" t="s">
        <v>193</v>
      </c>
      <c r="C192" s="21">
        <v>60</v>
      </c>
      <c r="D192" s="22">
        <v>25.85</v>
      </c>
      <c r="E192" s="23">
        <v>1551</v>
      </c>
      <c r="F192" s="21">
        <v>25</v>
      </c>
      <c r="G192" s="22">
        <v>25.85</v>
      </c>
      <c r="H192" s="23">
        <v>646.25</v>
      </c>
      <c r="I192" s="40">
        <f t="shared" si="10"/>
        <v>35</v>
      </c>
      <c r="K192" s="42">
        <f t="shared" si="11"/>
        <v>0</v>
      </c>
      <c r="M192" s="3">
        <f t="shared" si="12"/>
        <v>60</v>
      </c>
      <c r="N192" s="3">
        <f t="shared" si="13"/>
        <v>25.85</v>
      </c>
      <c r="O192" s="2">
        <f t="shared" si="14"/>
        <v>1551</v>
      </c>
    </row>
    <row r="193" spans="1:48" x14ac:dyDescent="0.25">
      <c r="A193" s="19">
        <v>67000</v>
      </c>
      <c r="B193" s="20" t="s">
        <v>194</v>
      </c>
      <c r="C193" s="21">
        <v>39</v>
      </c>
      <c r="D193" s="22">
        <v>9.2200000000000006</v>
      </c>
      <c r="E193" s="23">
        <v>359.58</v>
      </c>
      <c r="F193" s="21">
        <v>34</v>
      </c>
      <c r="G193" s="22">
        <v>9.2200000000000006</v>
      </c>
      <c r="H193" s="23">
        <v>313.48</v>
      </c>
      <c r="I193" s="40">
        <f t="shared" si="10"/>
        <v>5</v>
      </c>
      <c r="K193" s="42">
        <f t="shared" si="11"/>
        <v>0</v>
      </c>
      <c r="L193" s="2"/>
      <c r="M193" s="3">
        <f t="shared" si="12"/>
        <v>39</v>
      </c>
      <c r="N193" s="3">
        <f t="shared" si="13"/>
        <v>9.2200000000000006</v>
      </c>
      <c r="O193" s="2">
        <f t="shared" si="14"/>
        <v>359.58000000000004</v>
      </c>
    </row>
    <row r="194" spans="1:48" s="29" customFormat="1" x14ac:dyDescent="0.25">
      <c r="A194" s="19">
        <v>67071</v>
      </c>
      <c r="B194" s="20" t="s">
        <v>195</v>
      </c>
      <c r="C194" s="21"/>
      <c r="D194" s="22"/>
      <c r="E194" s="23"/>
      <c r="F194" s="21">
        <v>1</v>
      </c>
      <c r="G194" s="22">
        <v>108</v>
      </c>
      <c r="H194" s="23">
        <v>108</v>
      </c>
      <c r="I194" s="40">
        <f t="shared" si="10"/>
        <v>-1</v>
      </c>
      <c r="J194" s="3"/>
      <c r="K194" s="42">
        <f t="shared" si="11"/>
        <v>-108</v>
      </c>
      <c r="L194" s="3"/>
      <c r="M194" s="3">
        <f t="shared" si="12"/>
        <v>1</v>
      </c>
      <c r="N194" s="3">
        <f t="shared" si="13"/>
        <v>108</v>
      </c>
      <c r="O194" s="2">
        <f t="shared" si="14"/>
        <v>108</v>
      </c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</row>
    <row r="195" spans="1:48" x14ac:dyDescent="0.25">
      <c r="A195" s="19">
        <v>70027</v>
      </c>
      <c r="B195" s="20" t="s">
        <v>196</v>
      </c>
      <c r="C195" s="21">
        <v>113</v>
      </c>
      <c r="D195" s="22">
        <v>22.5</v>
      </c>
      <c r="E195" s="23">
        <v>2542.5</v>
      </c>
      <c r="F195" s="21">
        <v>113</v>
      </c>
      <c r="G195" s="22">
        <v>22.5</v>
      </c>
      <c r="H195" s="23">
        <v>2542.5</v>
      </c>
      <c r="I195" s="40">
        <f t="shared" si="10"/>
        <v>0</v>
      </c>
      <c r="K195" s="42">
        <f t="shared" si="11"/>
        <v>0</v>
      </c>
      <c r="M195" s="3">
        <f t="shared" si="12"/>
        <v>113</v>
      </c>
      <c r="N195" s="3">
        <f t="shared" si="13"/>
        <v>22.5</v>
      </c>
      <c r="O195" s="2">
        <f t="shared" si="14"/>
        <v>2542.5</v>
      </c>
    </row>
    <row r="196" spans="1:48" x14ac:dyDescent="0.25">
      <c r="A196" s="19">
        <v>70105</v>
      </c>
      <c r="B196" s="20" t="s">
        <v>197</v>
      </c>
      <c r="C196" s="21">
        <v>9</v>
      </c>
      <c r="D196" s="22">
        <v>39.5</v>
      </c>
      <c r="E196" s="23">
        <v>355.5</v>
      </c>
      <c r="F196" s="21">
        <v>9</v>
      </c>
      <c r="G196" s="22">
        <v>39.5</v>
      </c>
      <c r="H196" s="23">
        <v>355.5</v>
      </c>
      <c r="I196" s="40">
        <f t="shared" si="10"/>
        <v>0</v>
      </c>
      <c r="K196" s="42">
        <f t="shared" si="11"/>
        <v>0</v>
      </c>
      <c r="M196" s="3">
        <f t="shared" si="12"/>
        <v>9</v>
      </c>
      <c r="N196" s="3">
        <f t="shared" si="13"/>
        <v>39.5</v>
      </c>
      <c r="O196" s="2">
        <f t="shared" si="14"/>
        <v>355.5</v>
      </c>
    </row>
    <row r="197" spans="1:48" s="29" customFormat="1" x14ac:dyDescent="0.25">
      <c r="A197" s="19">
        <v>55650</v>
      </c>
      <c r="B197" s="20" t="s">
        <v>198</v>
      </c>
      <c r="C197" s="21">
        <v>7</v>
      </c>
      <c r="D197" s="22">
        <v>58.17</v>
      </c>
      <c r="E197" s="23">
        <v>407.19</v>
      </c>
      <c r="F197" s="21">
        <v>25</v>
      </c>
      <c r="G197" s="22">
        <v>58.17</v>
      </c>
      <c r="H197" s="23">
        <v>1454.25</v>
      </c>
      <c r="I197" s="40">
        <f t="shared" ref="I197:I220" si="15">C197-F197</f>
        <v>-18</v>
      </c>
      <c r="J197" s="3"/>
      <c r="K197" s="42">
        <f t="shared" ref="K197:K220" si="16">D197-G197</f>
        <v>0</v>
      </c>
      <c r="L197" s="3"/>
      <c r="M197" s="3">
        <f t="shared" ref="M197:M220" si="17">IF(C197&gt;F197,C197,F197)</f>
        <v>25</v>
      </c>
      <c r="N197" s="3">
        <f t="shared" ref="N197:N220" si="18">IF(D197&gt;G197,D197,G197)</f>
        <v>58.17</v>
      </c>
      <c r="O197" s="2">
        <f t="shared" ref="O197:O220" si="19">M197*N197</f>
        <v>1454.25</v>
      </c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</row>
    <row r="198" spans="1:48" x14ac:dyDescent="0.25">
      <c r="A198" s="19">
        <v>71100</v>
      </c>
      <c r="B198" s="20" t="s">
        <v>199</v>
      </c>
      <c r="C198" s="21">
        <v>5</v>
      </c>
      <c r="D198" s="22">
        <v>29.03</v>
      </c>
      <c r="E198" s="23">
        <v>145.15</v>
      </c>
      <c r="F198" s="21">
        <v>4</v>
      </c>
      <c r="G198" s="22">
        <v>29.03</v>
      </c>
      <c r="H198" s="23">
        <v>116.12</v>
      </c>
      <c r="I198" s="40">
        <f t="shared" si="15"/>
        <v>1</v>
      </c>
      <c r="K198" s="42">
        <f t="shared" si="16"/>
        <v>0</v>
      </c>
      <c r="M198" s="3">
        <f t="shared" si="17"/>
        <v>5</v>
      </c>
      <c r="N198" s="3">
        <f t="shared" si="18"/>
        <v>29.03</v>
      </c>
      <c r="O198" s="2">
        <f t="shared" si="19"/>
        <v>145.15</v>
      </c>
    </row>
    <row r="199" spans="1:48" x14ac:dyDescent="0.25">
      <c r="A199" s="19">
        <v>75160</v>
      </c>
      <c r="B199" s="20" t="s">
        <v>200</v>
      </c>
      <c r="C199" s="21">
        <v>9</v>
      </c>
      <c r="D199" s="22">
        <v>56.81</v>
      </c>
      <c r="E199" s="23">
        <v>511.29</v>
      </c>
      <c r="F199" s="21">
        <v>7</v>
      </c>
      <c r="G199" s="22">
        <v>56.81</v>
      </c>
      <c r="H199" s="23">
        <v>397.67</v>
      </c>
      <c r="I199" s="40">
        <f t="shared" si="15"/>
        <v>2</v>
      </c>
      <c r="K199" s="42">
        <f t="shared" si="16"/>
        <v>0</v>
      </c>
      <c r="M199" s="3">
        <f t="shared" si="17"/>
        <v>9</v>
      </c>
      <c r="N199" s="3">
        <f t="shared" si="18"/>
        <v>56.81</v>
      </c>
      <c r="O199" s="2">
        <f t="shared" si="19"/>
        <v>511.29</v>
      </c>
    </row>
    <row r="200" spans="1:48" s="29" customFormat="1" x14ac:dyDescent="0.25">
      <c r="A200" s="19">
        <v>75180</v>
      </c>
      <c r="B200" s="20" t="s">
        <v>201</v>
      </c>
      <c r="C200" s="21">
        <v>2</v>
      </c>
      <c r="D200" s="22">
        <v>7.21</v>
      </c>
      <c r="E200" s="23">
        <v>14.42</v>
      </c>
      <c r="F200" s="21">
        <v>30</v>
      </c>
      <c r="G200" s="22">
        <v>7.21</v>
      </c>
      <c r="H200" s="23">
        <v>216.3</v>
      </c>
      <c r="I200" s="40">
        <f t="shared" si="15"/>
        <v>-28</v>
      </c>
      <c r="J200" s="3"/>
      <c r="K200" s="42">
        <f t="shared" si="16"/>
        <v>0</v>
      </c>
      <c r="L200" s="3"/>
      <c r="M200" s="3">
        <f t="shared" si="17"/>
        <v>30</v>
      </c>
      <c r="N200" s="3">
        <f t="shared" si="18"/>
        <v>7.21</v>
      </c>
      <c r="O200" s="2">
        <f t="shared" si="19"/>
        <v>216.3</v>
      </c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</row>
    <row r="201" spans="1:48" s="29" customFormat="1" x14ac:dyDescent="0.25">
      <c r="A201" s="19">
        <v>75010</v>
      </c>
      <c r="B201" s="20" t="s">
        <v>202</v>
      </c>
      <c r="C201" s="21">
        <v>35</v>
      </c>
      <c r="D201" s="22">
        <v>25</v>
      </c>
      <c r="E201" s="23">
        <v>875</v>
      </c>
      <c r="F201" s="21">
        <v>38</v>
      </c>
      <c r="G201" s="22">
        <v>25</v>
      </c>
      <c r="H201" s="23">
        <v>950</v>
      </c>
      <c r="I201" s="40">
        <f t="shared" si="15"/>
        <v>-3</v>
      </c>
      <c r="J201" s="3"/>
      <c r="K201" s="42">
        <f t="shared" si="16"/>
        <v>0</v>
      </c>
      <c r="L201" s="3"/>
      <c r="M201" s="3">
        <f t="shared" si="17"/>
        <v>38</v>
      </c>
      <c r="N201" s="3">
        <f t="shared" si="18"/>
        <v>25</v>
      </c>
      <c r="O201" s="2">
        <f t="shared" si="19"/>
        <v>950</v>
      </c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</row>
    <row r="202" spans="1:48" s="29" customFormat="1" x14ac:dyDescent="0.25">
      <c r="A202" s="19">
        <v>75321</v>
      </c>
      <c r="B202" s="20" t="s">
        <v>203</v>
      </c>
      <c r="C202" s="21">
        <v>3</v>
      </c>
      <c r="D202" s="22">
        <v>150</v>
      </c>
      <c r="E202" s="23">
        <v>450</v>
      </c>
      <c r="F202" s="21">
        <v>5</v>
      </c>
      <c r="G202" s="22">
        <v>150</v>
      </c>
      <c r="H202" s="23">
        <v>750</v>
      </c>
      <c r="I202" s="40">
        <f t="shared" si="15"/>
        <v>-2</v>
      </c>
      <c r="J202" s="3"/>
      <c r="K202" s="42">
        <f t="shared" si="16"/>
        <v>0</v>
      </c>
      <c r="L202" s="3"/>
      <c r="M202" s="3">
        <f t="shared" si="17"/>
        <v>5</v>
      </c>
      <c r="N202" s="3">
        <f t="shared" si="18"/>
        <v>150</v>
      </c>
      <c r="O202" s="2">
        <f t="shared" si="19"/>
        <v>750</v>
      </c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</row>
    <row r="203" spans="1:48" x14ac:dyDescent="0.25">
      <c r="A203" s="19">
        <v>75710</v>
      </c>
      <c r="B203" s="20" t="s">
        <v>204</v>
      </c>
      <c r="C203" s="21">
        <v>361</v>
      </c>
      <c r="D203" s="22">
        <v>11.5</v>
      </c>
      <c r="E203" s="23">
        <v>4151.5</v>
      </c>
      <c r="F203" s="21">
        <v>293</v>
      </c>
      <c r="G203" s="22">
        <v>11.5</v>
      </c>
      <c r="H203" s="23">
        <v>3369.5</v>
      </c>
      <c r="I203" s="40">
        <f t="shared" si="15"/>
        <v>68</v>
      </c>
      <c r="K203" s="42">
        <f t="shared" si="16"/>
        <v>0</v>
      </c>
      <c r="M203" s="3">
        <f t="shared" si="17"/>
        <v>361</v>
      </c>
      <c r="N203" s="3">
        <f t="shared" si="18"/>
        <v>11.5</v>
      </c>
      <c r="O203" s="2">
        <f t="shared" si="19"/>
        <v>4151.5</v>
      </c>
    </row>
    <row r="204" spans="1:48" x14ac:dyDescent="0.25">
      <c r="A204" s="19">
        <v>73620</v>
      </c>
      <c r="B204" s="20" t="s">
        <v>205</v>
      </c>
      <c r="C204" s="21">
        <v>3</v>
      </c>
      <c r="D204" s="22">
        <v>80.64</v>
      </c>
      <c r="E204" s="23">
        <v>241.92</v>
      </c>
      <c r="F204" s="21">
        <v>6</v>
      </c>
      <c r="G204" s="22">
        <v>80.64</v>
      </c>
      <c r="H204" s="23">
        <v>483.84</v>
      </c>
      <c r="I204" s="40">
        <f t="shared" si="15"/>
        <v>-3</v>
      </c>
      <c r="K204" s="42">
        <f t="shared" si="16"/>
        <v>0</v>
      </c>
      <c r="M204" s="3">
        <f t="shared" si="17"/>
        <v>6</v>
      </c>
      <c r="N204" s="3">
        <f t="shared" si="18"/>
        <v>80.64</v>
      </c>
      <c r="O204" s="2">
        <f t="shared" si="19"/>
        <v>483.84000000000003</v>
      </c>
    </row>
    <row r="205" spans="1:48" x14ac:dyDescent="0.25">
      <c r="A205" s="19">
        <v>75400</v>
      </c>
      <c r="B205" s="20" t="s">
        <v>206</v>
      </c>
      <c r="C205" s="21">
        <v>9</v>
      </c>
      <c r="D205" s="22">
        <v>22.5</v>
      </c>
      <c r="E205" s="23">
        <v>202.5</v>
      </c>
      <c r="F205" s="21">
        <v>6</v>
      </c>
      <c r="G205" s="22">
        <v>22.5</v>
      </c>
      <c r="H205" s="23">
        <v>135</v>
      </c>
      <c r="I205" s="40">
        <f t="shared" si="15"/>
        <v>3</v>
      </c>
      <c r="K205" s="42">
        <f t="shared" si="16"/>
        <v>0</v>
      </c>
      <c r="M205" s="3">
        <f t="shared" si="17"/>
        <v>9</v>
      </c>
      <c r="N205" s="3">
        <f t="shared" si="18"/>
        <v>22.5</v>
      </c>
      <c r="O205" s="2">
        <f t="shared" si="19"/>
        <v>202.5</v>
      </c>
    </row>
    <row r="206" spans="1:48" x14ac:dyDescent="0.25">
      <c r="A206" s="19">
        <v>75210</v>
      </c>
      <c r="B206" s="20" t="s">
        <v>207</v>
      </c>
      <c r="C206" s="21">
        <v>8</v>
      </c>
      <c r="D206" s="22">
        <v>13.82</v>
      </c>
      <c r="E206" s="23">
        <v>110.56</v>
      </c>
      <c r="F206" s="21">
        <v>6</v>
      </c>
      <c r="G206" s="22">
        <v>13.82</v>
      </c>
      <c r="H206" s="23">
        <v>82.92</v>
      </c>
      <c r="I206" s="40">
        <f t="shared" si="15"/>
        <v>2</v>
      </c>
      <c r="K206" s="42">
        <f t="shared" si="16"/>
        <v>0</v>
      </c>
      <c r="M206" s="3">
        <f t="shared" si="17"/>
        <v>8</v>
      </c>
      <c r="N206" s="3">
        <f t="shared" si="18"/>
        <v>13.82</v>
      </c>
      <c r="O206" s="2">
        <f t="shared" si="19"/>
        <v>110.56</v>
      </c>
    </row>
    <row r="207" spans="1:48" x14ac:dyDescent="0.25">
      <c r="A207" s="19">
        <v>80056</v>
      </c>
      <c r="B207" s="20" t="s">
        <v>208</v>
      </c>
      <c r="C207" s="21">
        <v>34</v>
      </c>
      <c r="D207" s="22">
        <v>79.5</v>
      </c>
      <c r="E207" s="23">
        <v>2703</v>
      </c>
      <c r="F207" s="21">
        <v>29</v>
      </c>
      <c r="G207" s="22">
        <v>79.5</v>
      </c>
      <c r="H207" s="23">
        <v>2305.5</v>
      </c>
      <c r="I207" s="40">
        <f t="shared" si="15"/>
        <v>5</v>
      </c>
      <c r="K207" s="42">
        <f t="shared" si="16"/>
        <v>0</v>
      </c>
      <c r="M207" s="3">
        <f t="shared" si="17"/>
        <v>34</v>
      </c>
      <c r="N207" s="3">
        <f t="shared" si="18"/>
        <v>79.5</v>
      </c>
      <c r="O207" s="2">
        <f t="shared" si="19"/>
        <v>2703</v>
      </c>
    </row>
    <row r="208" spans="1:48" s="29" customFormat="1" x14ac:dyDescent="0.25">
      <c r="A208" s="19">
        <v>80057</v>
      </c>
      <c r="B208" s="20" t="s">
        <v>209</v>
      </c>
      <c r="C208" s="21">
        <v>3</v>
      </c>
      <c r="D208" s="22">
        <v>108</v>
      </c>
      <c r="E208" s="23">
        <v>324</v>
      </c>
      <c r="F208" s="21">
        <v>5</v>
      </c>
      <c r="G208" s="22">
        <v>108</v>
      </c>
      <c r="H208" s="23">
        <v>540</v>
      </c>
      <c r="I208" s="40">
        <f t="shared" si="15"/>
        <v>-2</v>
      </c>
      <c r="J208" s="3"/>
      <c r="K208" s="42">
        <f t="shared" si="16"/>
        <v>0</v>
      </c>
      <c r="L208" s="3"/>
      <c r="M208" s="3">
        <f t="shared" si="17"/>
        <v>5</v>
      </c>
      <c r="N208" s="3">
        <f t="shared" si="18"/>
        <v>108</v>
      </c>
      <c r="O208" s="2">
        <f t="shared" si="19"/>
        <v>540</v>
      </c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</row>
    <row r="209" spans="1:48" s="29" customFormat="1" x14ac:dyDescent="0.25">
      <c r="A209" s="19">
        <v>80025</v>
      </c>
      <c r="B209" s="20" t="s">
        <v>210</v>
      </c>
      <c r="C209" s="21">
        <v>18</v>
      </c>
      <c r="D209" s="22">
        <v>10.5</v>
      </c>
      <c r="E209" s="23">
        <v>189</v>
      </c>
      <c r="F209" s="21">
        <v>11</v>
      </c>
      <c r="G209" s="22">
        <v>10.5</v>
      </c>
      <c r="H209" s="23">
        <v>115.5</v>
      </c>
      <c r="I209" s="40">
        <f t="shared" si="15"/>
        <v>7</v>
      </c>
      <c r="J209" s="3"/>
      <c r="K209" s="42">
        <f t="shared" si="16"/>
        <v>0</v>
      </c>
      <c r="L209" s="3"/>
      <c r="M209" s="3">
        <f t="shared" si="17"/>
        <v>18</v>
      </c>
      <c r="N209" s="3">
        <f t="shared" si="18"/>
        <v>10.5</v>
      </c>
      <c r="O209" s="2">
        <f t="shared" si="19"/>
        <v>189</v>
      </c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</row>
    <row r="210" spans="1:48" s="29" customFormat="1" x14ac:dyDescent="0.25">
      <c r="A210" s="19">
        <v>80048</v>
      </c>
      <c r="B210" s="20" t="s">
        <v>211</v>
      </c>
      <c r="C210" s="21">
        <v>1</v>
      </c>
      <c r="D210" s="22">
        <v>360</v>
      </c>
      <c r="E210" s="23">
        <v>360</v>
      </c>
      <c r="F210" s="21">
        <v>6</v>
      </c>
      <c r="G210" s="22">
        <v>360</v>
      </c>
      <c r="H210" s="23">
        <v>2160</v>
      </c>
      <c r="I210" s="40">
        <f t="shared" si="15"/>
        <v>-5</v>
      </c>
      <c r="J210" s="3"/>
      <c r="K210" s="42">
        <f t="shared" si="16"/>
        <v>0</v>
      </c>
      <c r="L210" s="3"/>
      <c r="M210" s="3">
        <f t="shared" si="17"/>
        <v>6</v>
      </c>
      <c r="N210" s="3">
        <f t="shared" si="18"/>
        <v>360</v>
      </c>
      <c r="O210" s="2">
        <f t="shared" si="19"/>
        <v>2160</v>
      </c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</row>
    <row r="211" spans="1:48" x14ac:dyDescent="0.25">
      <c r="A211" s="19">
        <v>80038</v>
      </c>
      <c r="B211" s="20" t="s">
        <v>212</v>
      </c>
      <c r="C211" s="21">
        <v>17</v>
      </c>
      <c r="D211" s="22">
        <v>14.5</v>
      </c>
      <c r="E211" s="23">
        <v>246.5</v>
      </c>
      <c r="F211" s="21">
        <v>9</v>
      </c>
      <c r="G211" s="22">
        <v>14.5</v>
      </c>
      <c r="H211" s="23">
        <v>130.5</v>
      </c>
      <c r="I211" s="40">
        <f t="shared" si="15"/>
        <v>8</v>
      </c>
      <c r="K211" s="42">
        <f t="shared" si="16"/>
        <v>0</v>
      </c>
      <c r="M211" s="3">
        <f t="shared" si="17"/>
        <v>17</v>
      </c>
      <c r="N211" s="3">
        <f t="shared" si="18"/>
        <v>14.5</v>
      </c>
      <c r="O211" s="2">
        <f t="shared" si="19"/>
        <v>246.5</v>
      </c>
    </row>
    <row r="212" spans="1:48" x14ac:dyDescent="0.25">
      <c r="A212" s="19">
        <v>80063</v>
      </c>
      <c r="B212" s="20" t="s">
        <v>213</v>
      </c>
      <c r="C212" s="21">
        <v>231</v>
      </c>
      <c r="D212" s="22">
        <v>11.5</v>
      </c>
      <c r="E212" s="23">
        <v>2656.5</v>
      </c>
      <c r="F212" s="21">
        <v>192</v>
      </c>
      <c r="G212" s="22">
        <v>11.5</v>
      </c>
      <c r="H212" s="23">
        <v>2208</v>
      </c>
      <c r="I212" s="40">
        <f t="shared" si="15"/>
        <v>39</v>
      </c>
      <c r="K212" s="42">
        <f t="shared" si="16"/>
        <v>0</v>
      </c>
      <c r="M212" s="3">
        <f t="shared" si="17"/>
        <v>231</v>
      </c>
      <c r="N212" s="3">
        <f t="shared" si="18"/>
        <v>11.5</v>
      </c>
      <c r="O212" s="2">
        <f t="shared" si="19"/>
        <v>2656.5</v>
      </c>
    </row>
    <row r="213" spans="1:48" x14ac:dyDescent="0.25">
      <c r="A213" s="19">
        <v>80064</v>
      </c>
      <c r="B213" s="20" t="s">
        <v>214</v>
      </c>
      <c r="C213" s="21">
        <v>36</v>
      </c>
      <c r="D213" s="22">
        <v>26.5</v>
      </c>
      <c r="E213" s="23">
        <v>954</v>
      </c>
      <c r="F213" s="21">
        <v>47</v>
      </c>
      <c r="G213" s="22">
        <v>26.5</v>
      </c>
      <c r="H213" s="23">
        <v>1245.5</v>
      </c>
      <c r="I213" s="40">
        <f t="shared" si="15"/>
        <v>-11</v>
      </c>
      <c r="K213" s="42">
        <f t="shared" si="16"/>
        <v>0</v>
      </c>
      <c r="M213" s="3">
        <f t="shared" si="17"/>
        <v>47</v>
      </c>
      <c r="N213" s="3">
        <f t="shared" si="18"/>
        <v>26.5</v>
      </c>
      <c r="O213" s="2">
        <f t="shared" si="19"/>
        <v>1245.5</v>
      </c>
    </row>
    <row r="214" spans="1:48" x14ac:dyDescent="0.25">
      <c r="A214" s="19">
        <v>80065</v>
      </c>
      <c r="B214" s="20" t="s">
        <v>215</v>
      </c>
      <c r="C214" s="21">
        <v>252</v>
      </c>
      <c r="D214" s="22">
        <v>11.5</v>
      </c>
      <c r="E214" s="23">
        <v>2898</v>
      </c>
      <c r="F214" s="21">
        <v>249</v>
      </c>
      <c r="G214" s="22">
        <v>11.5</v>
      </c>
      <c r="H214" s="23">
        <v>2863.5</v>
      </c>
      <c r="I214" s="40">
        <f t="shared" si="15"/>
        <v>3</v>
      </c>
      <c r="K214" s="42">
        <f t="shared" si="16"/>
        <v>0</v>
      </c>
      <c r="M214" s="3">
        <f t="shared" si="17"/>
        <v>252</v>
      </c>
      <c r="N214" s="3">
        <f t="shared" si="18"/>
        <v>11.5</v>
      </c>
      <c r="O214" s="2">
        <f t="shared" si="19"/>
        <v>2898</v>
      </c>
    </row>
    <row r="215" spans="1:48" x14ac:dyDescent="0.25">
      <c r="A215" s="19">
        <v>80070</v>
      </c>
      <c r="B215" s="20" t="s">
        <v>216</v>
      </c>
      <c r="C215" s="21">
        <v>10</v>
      </c>
      <c r="D215" s="22">
        <v>8.06</v>
      </c>
      <c r="E215" s="23">
        <v>80.599999999999994</v>
      </c>
      <c r="F215" s="21">
        <v>56</v>
      </c>
      <c r="G215" s="22">
        <v>8.06</v>
      </c>
      <c r="H215" s="23">
        <v>451.36</v>
      </c>
      <c r="I215" s="40">
        <f t="shared" si="15"/>
        <v>-46</v>
      </c>
      <c r="K215" s="42">
        <f t="shared" si="16"/>
        <v>0</v>
      </c>
      <c r="M215" s="3">
        <f t="shared" si="17"/>
        <v>56</v>
      </c>
      <c r="N215" s="3">
        <f t="shared" si="18"/>
        <v>8.06</v>
      </c>
      <c r="O215" s="2">
        <f t="shared" si="19"/>
        <v>451.36</v>
      </c>
    </row>
    <row r="216" spans="1:48" x14ac:dyDescent="0.25">
      <c r="A216" s="19">
        <v>80076</v>
      </c>
      <c r="B216" s="20" t="s">
        <v>217</v>
      </c>
      <c r="C216" s="21">
        <v>69</v>
      </c>
      <c r="D216" s="22">
        <v>8.9499999999999993</v>
      </c>
      <c r="E216" s="23">
        <v>617.54999999999995</v>
      </c>
      <c r="F216" s="21">
        <v>36</v>
      </c>
      <c r="G216" s="22">
        <v>8.9499999999999993</v>
      </c>
      <c r="H216" s="23">
        <v>322.2</v>
      </c>
      <c r="I216" s="40">
        <f t="shared" si="15"/>
        <v>33</v>
      </c>
      <c r="K216" s="42">
        <f t="shared" si="16"/>
        <v>0</v>
      </c>
      <c r="M216" s="3">
        <f t="shared" si="17"/>
        <v>69</v>
      </c>
      <c r="N216" s="3">
        <f t="shared" si="18"/>
        <v>8.9499999999999993</v>
      </c>
      <c r="O216" s="2">
        <f t="shared" si="19"/>
        <v>617.54999999999995</v>
      </c>
    </row>
    <row r="217" spans="1:48" s="30" customFormat="1" x14ac:dyDescent="0.25">
      <c r="A217" s="19">
        <v>80084</v>
      </c>
      <c r="B217" s="20" t="s">
        <v>218</v>
      </c>
      <c r="C217" s="21">
        <v>16</v>
      </c>
      <c r="D217" s="22">
        <v>22.5</v>
      </c>
      <c r="E217" s="23">
        <v>360</v>
      </c>
      <c r="F217" s="21">
        <v>11</v>
      </c>
      <c r="G217" s="22">
        <v>22.5</v>
      </c>
      <c r="H217" s="23">
        <v>247.5</v>
      </c>
      <c r="I217" s="40">
        <f t="shared" si="15"/>
        <v>5</v>
      </c>
      <c r="J217" s="3"/>
      <c r="K217" s="42">
        <f t="shared" si="16"/>
        <v>0</v>
      </c>
      <c r="L217" s="3"/>
      <c r="M217" s="3">
        <f t="shared" si="17"/>
        <v>16</v>
      </c>
      <c r="N217" s="3">
        <f t="shared" si="18"/>
        <v>22.5</v>
      </c>
      <c r="O217" s="2">
        <f t="shared" si="19"/>
        <v>360</v>
      </c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</row>
    <row r="218" spans="1:48" s="29" customFormat="1" x14ac:dyDescent="0.25">
      <c r="A218" s="19">
        <v>89010</v>
      </c>
      <c r="B218" s="20" t="s">
        <v>219</v>
      </c>
      <c r="C218" s="21">
        <v>1</v>
      </c>
      <c r="D218" s="22">
        <v>54</v>
      </c>
      <c r="E218" s="23">
        <v>54</v>
      </c>
      <c r="F218" s="21">
        <v>1</v>
      </c>
      <c r="G218" s="22">
        <v>54</v>
      </c>
      <c r="H218" s="23">
        <v>54</v>
      </c>
      <c r="I218" s="40">
        <f t="shared" si="15"/>
        <v>0</v>
      </c>
      <c r="J218" s="3"/>
      <c r="K218" s="42">
        <f t="shared" si="16"/>
        <v>0</v>
      </c>
      <c r="L218" s="3"/>
      <c r="M218" s="3">
        <f t="shared" si="17"/>
        <v>1</v>
      </c>
      <c r="N218" s="3">
        <f t="shared" si="18"/>
        <v>54</v>
      </c>
      <c r="O218" s="2">
        <f t="shared" si="19"/>
        <v>54</v>
      </c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</row>
    <row r="219" spans="1:48" x14ac:dyDescent="0.25">
      <c r="A219" s="19">
        <v>90011</v>
      </c>
      <c r="B219" s="20" t="s">
        <v>220</v>
      </c>
      <c r="C219" s="21">
        <v>14</v>
      </c>
      <c r="D219" s="22">
        <v>14.62</v>
      </c>
      <c r="E219" s="23">
        <v>204.68</v>
      </c>
      <c r="F219" s="21">
        <v>15</v>
      </c>
      <c r="G219" s="22">
        <v>14.62</v>
      </c>
      <c r="H219" s="23">
        <v>219.3</v>
      </c>
      <c r="I219" s="40">
        <f t="shared" si="15"/>
        <v>-1</v>
      </c>
      <c r="K219" s="42">
        <f t="shared" si="16"/>
        <v>0</v>
      </c>
      <c r="M219" s="3">
        <f t="shared" si="17"/>
        <v>15</v>
      </c>
      <c r="N219" s="3">
        <f t="shared" si="18"/>
        <v>14.62</v>
      </c>
      <c r="O219" s="2">
        <f t="shared" si="19"/>
        <v>219.29999999999998</v>
      </c>
    </row>
    <row r="220" spans="1:48" ht="15.75" thickBot="1" x14ac:dyDescent="0.3">
      <c r="A220" s="31">
        <v>85015</v>
      </c>
      <c r="B220" s="20" t="s">
        <v>221</v>
      </c>
      <c r="C220" s="32">
        <v>1</v>
      </c>
      <c r="D220" s="33">
        <v>29.5</v>
      </c>
      <c r="E220" s="34">
        <v>29.5</v>
      </c>
      <c r="F220" s="32">
        <v>3</v>
      </c>
      <c r="G220" s="33">
        <v>29.5</v>
      </c>
      <c r="H220" s="34">
        <v>88.5</v>
      </c>
      <c r="I220" s="40">
        <f t="shared" si="15"/>
        <v>-2</v>
      </c>
      <c r="K220" s="42">
        <f t="shared" si="16"/>
        <v>0</v>
      </c>
      <c r="M220" s="3">
        <f t="shared" si="17"/>
        <v>3</v>
      </c>
      <c r="N220" s="3">
        <f t="shared" si="18"/>
        <v>29.5</v>
      </c>
      <c r="O220" s="2">
        <f t="shared" si="19"/>
        <v>88.5</v>
      </c>
    </row>
    <row r="221" spans="1:48" ht="15.75" thickBot="1" x14ac:dyDescent="0.3">
      <c r="O221" s="45">
        <f>SUM(O4:O220)</f>
        <v>226994.88000000003</v>
      </c>
    </row>
    <row r="222" spans="1:48" ht="15.75" thickBot="1" x14ac:dyDescent="0.3">
      <c r="N222" s="43">
        <v>0.2</v>
      </c>
      <c r="O222" s="46">
        <f>O221*0.02</f>
        <v>4539.8976000000011</v>
      </c>
    </row>
    <row r="223" spans="1:48" ht="15.75" thickBot="1" x14ac:dyDescent="0.3">
      <c r="N223" s="1"/>
      <c r="O223" s="46">
        <f>O222+O221</f>
        <v>231534.77760000003</v>
      </c>
    </row>
    <row r="224" spans="1:48" ht="15.75" thickBot="1" x14ac:dyDescent="0.3">
      <c r="N224" s="44" t="s">
        <v>222</v>
      </c>
      <c r="O224" s="46">
        <f>O223*4</f>
        <v>926139.11040000012</v>
      </c>
    </row>
    <row r="227" spans="1:8" x14ac:dyDescent="0.25">
      <c r="A227" s="29">
        <v>16200</v>
      </c>
      <c r="B227" s="29" t="s">
        <v>223</v>
      </c>
    </row>
    <row r="228" spans="1:8" x14ac:dyDescent="0.25">
      <c r="A228" s="29">
        <v>16203</v>
      </c>
      <c r="B228" s="29" t="s">
        <v>224</v>
      </c>
    </row>
    <row r="229" spans="1:8" ht="15.75" thickBot="1" x14ac:dyDescent="0.3"/>
    <row r="230" spans="1:8" ht="15.75" thickBot="1" x14ac:dyDescent="0.3">
      <c r="E230" s="35">
        <f>SUM(E4:E220)</f>
        <v>193332.40000000005</v>
      </c>
      <c r="H230" s="35">
        <f>SUM(H4:H220)</f>
        <v>188632.34</v>
      </c>
    </row>
    <row r="231" spans="1:8" ht="15.75" thickBot="1" x14ac:dyDescent="0.3">
      <c r="D231" s="36">
        <v>0.2</v>
      </c>
      <c r="E231" s="37">
        <v>38022.85</v>
      </c>
      <c r="G231" s="36">
        <v>0.2</v>
      </c>
      <c r="H231" s="37">
        <v>37594.29</v>
      </c>
    </row>
    <row r="232" spans="1:8" ht="15.75" thickBot="1" x14ac:dyDescent="0.3">
      <c r="E232" s="37">
        <f>SUM(E230:E231)</f>
        <v>231355.25000000006</v>
      </c>
      <c r="H232" s="37">
        <f>SUM(H230:H231)</f>
        <v>226226.63</v>
      </c>
    </row>
    <row r="233" spans="1:8" ht="15.75" thickBot="1" x14ac:dyDescent="0.3">
      <c r="D233" s="38" t="s">
        <v>222</v>
      </c>
      <c r="E233" s="39">
        <f xml:space="preserve"> E232*4</f>
        <v>925421.00000000023</v>
      </c>
      <c r="G233" s="38" t="s">
        <v>222</v>
      </c>
      <c r="H233" s="39">
        <f xml:space="preserve"> H232*4</f>
        <v>904906.52</v>
      </c>
    </row>
  </sheetData>
  <mergeCells count="3">
    <mergeCell ref="C2:E2"/>
    <mergeCell ref="F2:H2"/>
    <mergeCell ref="M2:O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workbookViewId="0">
      <selection activeCell="E20" sqref="E20"/>
    </sheetView>
  </sheetViews>
  <sheetFormatPr baseColWidth="10" defaultRowHeight="15" x14ac:dyDescent="0.25"/>
  <sheetData>
    <row r="3" spans="2:4" x14ac:dyDescent="0.25">
      <c r="B3">
        <v>10355</v>
      </c>
      <c r="C3" s="62">
        <v>226994.88</v>
      </c>
    </row>
    <row r="4" spans="2:4" x14ac:dyDescent="0.25">
      <c r="B4">
        <v>8252</v>
      </c>
      <c r="C4" s="62">
        <f>(B4*$C$3)/$B$3</f>
        <v>180894.42296088845</v>
      </c>
      <c r="D4" s="62">
        <f>C4*5</f>
        <v>904472.11480444227</v>
      </c>
    </row>
    <row r="5" spans="2:4" x14ac:dyDescent="0.25">
      <c r="B5">
        <v>1639</v>
      </c>
      <c r="C5" s="62">
        <f t="shared" ref="C5:C6" si="0">(B5*$C$3)/$B$3</f>
        <v>35928.981971994202</v>
      </c>
      <c r="D5" s="62">
        <f t="shared" ref="D5:D6" si="1">C5*5</f>
        <v>179644.90985997103</v>
      </c>
    </row>
    <row r="6" spans="2:4" x14ac:dyDescent="0.25">
      <c r="B6">
        <v>464</v>
      </c>
      <c r="C6" s="62">
        <f t="shared" si="0"/>
        <v>10171.475067117335</v>
      </c>
      <c r="D6" s="62">
        <f t="shared" si="1"/>
        <v>50857.375335586679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8"/>
  <sheetViews>
    <sheetView tabSelected="1" workbookViewId="0">
      <selection activeCell="B14" sqref="B14"/>
    </sheetView>
  </sheetViews>
  <sheetFormatPr baseColWidth="10" defaultRowHeight="15" x14ac:dyDescent="0.25"/>
  <cols>
    <col min="1" max="1" width="7.28515625" customWidth="1"/>
    <col min="2" max="2" width="76.7109375" style="49" customWidth="1"/>
    <col min="3" max="3" width="12.140625" customWidth="1"/>
    <col min="4" max="4" width="5.140625" customWidth="1"/>
    <col min="5" max="5" width="8.85546875" customWidth="1"/>
    <col min="6" max="6" width="8.42578125" bestFit="1" customWidth="1"/>
    <col min="255" max="255" width="11.85546875" customWidth="1"/>
    <col min="256" max="256" width="58.5703125" customWidth="1"/>
    <col min="257" max="257" width="15.85546875" customWidth="1"/>
    <col min="258" max="258" width="11.85546875" customWidth="1"/>
    <col min="259" max="259" width="13.5703125" customWidth="1"/>
    <col min="260" max="260" width="15.42578125" customWidth="1"/>
    <col min="261" max="261" width="10.85546875" bestFit="1" customWidth="1"/>
    <col min="511" max="511" width="11.85546875" customWidth="1"/>
    <col min="512" max="512" width="58.5703125" customWidth="1"/>
    <col min="513" max="513" width="15.85546875" customWidth="1"/>
    <col min="514" max="514" width="11.85546875" customWidth="1"/>
    <col min="515" max="515" width="13.5703125" customWidth="1"/>
    <col min="516" max="516" width="15.42578125" customWidth="1"/>
    <col min="517" max="517" width="10.85546875" bestFit="1" customWidth="1"/>
    <col min="767" max="767" width="11.85546875" customWidth="1"/>
    <col min="768" max="768" width="58.5703125" customWidth="1"/>
    <col min="769" max="769" width="15.85546875" customWidth="1"/>
    <col min="770" max="770" width="11.85546875" customWidth="1"/>
    <col min="771" max="771" width="13.5703125" customWidth="1"/>
    <col min="772" max="772" width="15.42578125" customWidth="1"/>
    <col min="773" max="773" width="10.85546875" bestFit="1" customWidth="1"/>
    <col min="1023" max="1023" width="11.85546875" customWidth="1"/>
    <col min="1024" max="1024" width="58.5703125" customWidth="1"/>
    <col min="1025" max="1025" width="15.85546875" customWidth="1"/>
    <col min="1026" max="1026" width="11.85546875" customWidth="1"/>
    <col min="1027" max="1027" width="13.5703125" customWidth="1"/>
    <col min="1028" max="1028" width="15.42578125" customWidth="1"/>
    <col min="1029" max="1029" width="10.85546875" bestFit="1" customWidth="1"/>
    <col min="1279" max="1279" width="11.85546875" customWidth="1"/>
    <col min="1280" max="1280" width="58.5703125" customWidth="1"/>
    <col min="1281" max="1281" width="15.85546875" customWidth="1"/>
    <col min="1282" max="1282" width="11.85546875" customWidth="1"/>
    <col min="1283" max="1283" width="13.5703125" customWidth="1"/>
    <col min="1284" max="1284" width="15.42578125" customWidth="1"/>
    <col min="1285" max="1285" width="10.85546875" bestFit="1" customWidth="1"/>
    <col min="1535" max="1535" width="11.85546875" customWidth="1"/>
    <col min="1536" max="1536" width="58.5703125" customWidth="1"/>
    <col min="1537" max="1537" width="15.85546875" customWidth="1"/>
    <col min="1538" max="1538" width="11.85546875" customWidth="1"/>
    <col min="1539" max="1539" width="13.5703125" customWidth="1"/>
    <col min="1540" max="1540" width="15.42578125" customWidth="1"/>
    <col min="1541" max="1541" width="10.85546875" bestFit="1" customWidth="1"/>
    <col min="1791" max="1791" width="11.85546875" customWidth="1"/>
    <col min="1792" max="1792" width="58.5703125" customWidth="1"/>
    <col min="1793" max="1793" width="15.85546875" customWidth="1"/>
    <col min="1794" max="1794" width="11.85546875" customWidth="1"/>
    <col min="1795" max="1795" width="13.5703125" customWidth="1"/>
    <col min="1796" max="1796" width="15.42578125" customWidth="1"/>
    <col min="1797" max="1797" width="10.85546875" bestFit="1" customWidth="1"/>
    <col min="2047" max="2047" width="11.85546875" customWidth="1"/>
    <col min="2048" max="2048" width="58.5703125" customWidth="1"/>
    <col min="2049" max="2049" width="15.85546875" customWidth="1"/>
    <col min="2050" max="2050" width="11.85546875" customWidth="1"/>
    <col min="2051" max="2051" width="13.5703125" customWidth="1"/>
    <col min="2052" max="2052" width="15.42578125" customWidth="1"/>
    <col min="2053" max="2053" width="10.85546875" bestFit="1" customWidth="1"/>
    <col min="2303" max="2303" width="11.85546875" customWidth="1"/>
    <col min="2304" max="2304" width="58.5703125" customWidth="1"/>
    <col min="2305" max="2305" width="15.85546875" customWidth="1"/>
    <col min="2306" max="2306" width="11.85546875" customWidth="1"/>
    <col min="2307" max="2307" width="13.5703125" customWidth="1"/>
    <col min="2308" max="2308" width="15.42578125" customWidth="1"/>
    <col min="2309" max="2309" width="10.85546875" bestFit="1" customWidth="1"/>
    <col min="2559" max="2559" width="11.85546875" customWidth="1"/>
    <col min="2560" max="2560" width="58.5703125" customWidth="1"/>
    <col min="2561" max="2561" width="15.85546875" customWidth="1"/>
    <col min="2562" max="2562" width="11.85546875" customWidth="1"/>
    <col min="2563" max="2563" width="13.5703125" customWidth="1"/>
    <col min="2564" max="2564" width="15.42578125" customWidth="1"/>
    <col min="2565" max="2565" width="10.85546875" bestFit="1" customWidth="1"/>
    <col min="2815" max="2815" width="11.85546875" customWidth="1"/>
    <col min="2816" max="2816" width="58.5703125" customWidth="1"/>
    <col min="2817" max="2817" width="15.85546875" customWidth="1"/>
    <col min="2818" max="2818" width="11.85546875" customWidth="1"/>
    <col min="2819" max="2819" width="13.5703125" customWidth="1"/>
    <col min="2820" max="2820" width="15.42578125" customWidth="1"/>
    <col min="2821" max="2821" width="10.85546875" bestFit="1" customWidth="1"/>
    <col min="3071" max="3071" width="11.85546875" customWidth="1"/>
    <col min="3072" max="3072" width="58.5703125" customWidth="1"/>
    <col min="3073" max="3073" width="15.85546875" customWidth="1"/>
    <col min="3074" max="3074" width="11.85546875" customWidth="1"/>
    <col min="3075" max="3075" width="13.5703125" customWidth="1"/>
    <col min="3076" max="3076" width="15.42578125" customWidth="1"/>
    <col min="3077" max="3077" width="10.85546875" bestFit="1" customWidth="1"/>
    <col min="3327" max="3327" width="11.85546875" customWidth="1"/>
    <col min="3328" max="3328" width="58.5703125" customWidth="1"/>
    <col min="3329" max="3329" width="15.85546875" customWidth="1"/>
    <col min="3330" max="3330" width="11.85546875" customWidth="1"/>
    <col min="3331" max="3331" width="13.5703125" customWidth="1"/>
    <col min="3332" max="3332" width="15.42578125" customWidth="1"/>
    <col min="3333" max="3333" width="10.85546875" bestFit="1" customWidth="1"/>
    <col min="3583" max="3583" width="11.85546875" customWidth="1"/>
    <col min="3584" max="3584" width="58.5703125" customWidth="1"/>
    <col min="3585" max="3585" width="15.85546875" customWidth="1"/>
    <col min="3586" max="3586" width="11.85546875" customWidth="1"/>
    <col min="3587" max="3587" width="13.5703125" customWidth="1"/>
    <col min="3588" max="3588" width="15.42578125" customWidth="1"/>
    <col min="3589" max="3589" width="10.85546875" bestFit="1" customWidth="1"/>
    <col min="3839" max="3839" width="11.85546875" customWidth="1"/>
    <col min="3840" max="3840" width="58.5703125" customWidth="1"/>
    <col min="3841" max="3841" width="15.85546875" customWidth="1"/>
    <col min="3842" max="3842" width="11.85546875" customWidth="1"/>
    <col min="3843" max="3843" width="13.5703125" customWidth="1"/>
    <col min="3844" max="3844" width="15.42578125" customWidth="1"/>
    <col min="3845" max="3845" width="10.85546875" bestFit="1" customWidth="1"/>
    <col min="4095" max="4095" width="11.85546875" customWidth="1"/>
    <col min="4096" max="4096" width="58.5703125" customWidth="1"/>
    <col min="4097" max="4097" width="15.85546875" customWidth="1"/>
    <col min="4098" max="4098" width="11.85546875" customWidth="1"/>
    <col min="4099" max="4099" width="13.5703125" customWidth="1"/>
    <col min="4100" max="4100" width="15.42578125" customWidth="1"/>
    <col min="4101" max="4101" width="10.85546875" bestFit="1" customWidth="1"/>
    <col min="4351" max="4351" width="11.85546875" customWidth="1"/>
    <col min="4352" max="4352" width="58.5703125" customWidth="1"/>
    <col min="4353" max="4353" width="15.85546875" customWidth="1"/>
    <col min="4354" max="4354" width="11.85546875" customWidth="1"/>
    <col min="4355" max="4355" width="13.5703125" customWidth="1"/>
    <col min="4356" max="4356" width="15.42578125" customWidth="1"/>
    <col min="4357" max="4357" width="10.85546875" bestFit="1" customWidth="1"/>
    <col min="4607" max="4607" width="11.85546875" customWidth="1"/>
    <col min="4608" max="4608" width="58.5703125" customWidth="1"/>
    <col min="4609" max="4609" width="15.85546875" customWidth="1"/>
    <col min="4610" max="4610" width="11.85546875" customWidth="1"/>
    <col min="4611" max="4611" width="13.5703125" customWidth="1"/>
    <col min="4612" max="4612" width="15.42578125" customWidth="1"/>
    <col min="4613" max="4613" width="10.85546875" bestFit="1" customWidth="1"/>
    <col min="4863" max="4863" width="11.85546875" customWidth="1"/>
    <col min="4864" max="4864" width="58.5703125" customWidth="1"/>
    <col min="4865" max="4865" width="15.85546875" customWidth="1"/>
    <col min="4866" max="4866" width="11.85546875" customWidth="1"/>
    <col min="4867" max="4867" width="13.5703125" customWidth="1"/>
    <col min="4868" max="4868" width="15.42578125" customWidth="1"/>
    <col min="4869" max="4869" width="10.85546875" bestFit="1" customWidth="1"/>
    <col min="5119" max="5119" width="11.85546875" customWidth="1"/>
    <col min="5120" max="5120" width="58.5703125" customWidth="1"/>
    <col min="5121" max="5121" width="15.85546875" customWidth="1"/>
    <col min="5122" max="5122" width="11.85546875" customWidth="1"/>
    <col min="5123" max="5123" width="13.5703125" customWidth="1"/>
    <col min="5124" max="5124" width="15.42578125" customWidth="1"/>
    <col min="5125" max="5125" width="10.85546875" bestFit="1" customWidth="1"/>
    <col min="5375" max="5375" width="11.85546875" customWidth="1"/>
    <col min="5376" max="5376" width="58.5703125" customWidth="1"/>
    <col min="5377" max="5377" width="15.85546875" customWidth="1"/>
    <col min="5378" max="5378" width="11.85546875" customWidth="1"/>
    <col min="5379" max="5379" width="13.5703125" customWidth="1"/>
    <col min="5380" max="5380" width="15.42578125" customWidth="1"/>
    <col min="5381" max="5381" width="10.85546875" bestFit="1" customWidth="1"/>
    <col min="5631" max="5631" width="11.85546875" customWidth="1"/>
    <col min="5632" max="5632" width="58.5703125" customWidth="1"/>
    <col min="5633" max="5633" width="15.85546875" customWidth="1"/>
    <col min="5634" max="5634" width="11.85546875" customWidth="1"/>
    <col min="5635" max="5635" width="13.5703125" customWidth="1"/>
    <col min="5636" max="5636" width="15.42578125" customWidth="1"/>
    <col min="5637" max="5637" width="10.85546875" bestFit="1" customWidth="1"/>
    <col min="5887" max="5887" width="11.85546875" customWidth="1"/>
    <col min="5888" max="5888" width="58.5703125" customWidth="1"/>
    <col min="5889" max="5889" width="15.85546875" customWidth="1"/>
    <col min="5890" max="5890" width="11.85546875" customWidth="1"/>
    <col min="5891" max="5891" width="13.5703125" customWidth="1"/>
    <col min="5892" max="5892" width="15.42578125" customWidth="1"/>
    <col min="5893" max="5893" width="10.85546875" bestFit="1" customWidth="1"/>
    <col min="6143" max="6143" width="11.85546875" customWidth="1"/>
    <col min="6144" max="6144" width="58.5703125" customWidth="1"/>
    <col min="6145" max="6145" width="15.85546875" customWidth="1"/>
    <col min="6146" max="6146" width="11.85546875" customWidth="1"/>
    <col min="6147" max="6147" width="13.5703125" customWidth="1"/>
    <col min="6148" max="6148" width="15.42578125" customWidth="1"/>
    <col min="6149" max="6149" width="10.85546875" bestFit="1" customWidth="1"/>
    <col min="6399" max="6399" width="11.85546875" customWidth="1"/>
    <col min="6400" max="6400" width="58.5703125" customWidth="1"/>
    <col min="6401" max="6401" width="15.85546875" customWidth="1"/>
    <col min="6402" max="6402" width="11.85546875" customWidth="1"/>
    <col min="6403" max="6403" width="13.5703125" customWidth="1"/>
    <col min="6404" max="6404" width="15.42578125" customWidth="1"/>
    <col min="6405" max="6405" width="10.85546875" bestFit="1" customWidth="1"/>
    <col min="6655" max="6655" width="11.85546875" customWidth="1"/>
    <col min="6656" max="6656" width="58.5703125" customWidth="1"/>
    <col min="6657" max="6657" width="15.85546875" customWidth="1"/>
    <col min="6658" max="6658" width="11.85546875" customWidth="1"/>
    <col min="6659" max="6659" width="13.5703125" customWidth="1"/>
    <col min="6660" max="6660" width="15.42578125" customWidth="1"/>
    <col min="6661" max="6661" width="10.85546875" bestFit="1" customWidth="1"/>
    <col min="6911" max="6911" width="11.85546875" customWidth="1"/>
    <col min="6912" max="6912" width="58.5703125" customWidth="1"/>
    <col min="6913" max="6913" width="15.85546875" customWidth="1"/>
    <col min="6914" max="6914" width="11.85546875" customWidth="1"/>
    <col min="6915" max="6915" width="13.5703125" customWidth="1"/>
    <col min="6916" max="6916" width="15.42578125" customWidth="1"/>
    <col min="6917" max="6917" width="10.85546875" bestFit="1" customWidth="1"/>
    <col min="7167" max="7167" width="11.85546875" customWidth="1"/>
    <col min="7168" max="7168" width="58.5703125" customWidth="1"/>
    <col min="7169" max="7169" width="15.85546875" customWidth="1"/>
    <col min="7170" max="7170" width="11.85546875" customWidth="1"/>
    <col min="7171" max="7171" width="13.5703125" customWidth="1"/>
    <col min="7172" max="7172" width="15.42578125" customWidth="1"/>
    <col min="7173" max="7173" width="10.85546875" bestFit="1" customWidth="1"/>
    <col min="7423" max="7423" width="11.85546875" customWidth="1"/>
    <col min="7424" max="7424" width="58.5703125" customWidth="1"/>
    <col min="7425" max="7425" width="15.85546875" customWidth="1"/>
    <col min="7426" max="7426" width="11.85546875" customWidth="1"/>
    <col min="7427" max="7427" width="13.5703125" customWidth="1"/>
    <col min="7428" max="7428" width="15.42578125" customWidth="1"/>
    <col min="7429" max="7429" width="10.85546875" bestFit="1" customWidth="1"/>
    <col min="7679" max="7679" width="11.85546875" customWidth="1"/>
    <col min="7680" max="7680" width="58.5703125" customWidth="1"/>
    <col min="7681" max="7681" width="15.85546875" customWidth="1"/>
    <col min="7682" max="7682" width="11.85546875" customWidth="1"/>
    <col min="7683" max="7683" width="13.5703125" customWidth="1"/>
    <col min="7684" max="7684" width="15.42578125" customWidth="1"/>
    <col min="7685" max="7685" width="10.85546875" bestFit="1" customWidth="1"/>
    <col min="7935" max="7935" width="11.85546875" customWidth="1"/>
    <col min="7936" max="7936" width="58.5703125" customWidth="1"/>
    <col min="7937" max="7937" width="15.85546875" customWidth="1"/>
    <col min="7938" max="7938" width="11.85546875" customWidth="1"/>
    <col min="7939" max="7939" width="13.5703125" customWidth="1"/>
    <col min="7940" max="7940" width="15.42578125" customWidth="1"/>
    <col min="7941" max="7941" width="10.85546875" bestFit="1" customWidth="1"/>
    <col min="8191" max="8191" width="11.85546875" customWidth="1"/>
    <col min="8192" max="8192" width="58.5703125" customWidth="1"/>
    <col min="8193" max="8193" width="15.85546875" customWidth="1"/>
    <col min="8194" max="8194" width="11.85546875" customWidth="1"/>
    <col min="8195" max="8195" width="13.5703125" customWidth="1"/>
    <col min="8196" max="8196" width="15.42578125" customWidth="1"/>
    <col min="8197" max="8197" width="10.85546875" bestFit="1" customWidth="1"/>
    <col min="8447" max="8447" width="11.85546875" customWidth="1"/>
    <col min="8448" max="8448" width="58.5703125" customWidth="1"/>
    <col min="8449" max="8449" width="15.85546875" customWidth="1"/>
    <col min="8450" max="8450" width="11.85546875" customWidth="1"/>
    <col min="8451" max="8451" width="13.5703125" customWidth="1"/>
    <col min="8452" max="8452" width="15.42578125" customWidth="1"/>
    <col min="8453" max="8453" width="10.85546875" bestFit="1" customWidth="1"/>
    <col min="8703" max="8703" width="11.85546875" customWidth="1"/>
    <col min="8704" max="8704" width="58.5703125" customWidth="1"/>
    <col min="8705" max="8705" width="15.85546875" customWidth="1"/>
    <col min="8706" max="8706" width="11.85546875" customWidth="1"/>
    <col min="8707" max="8707" width="13.5703125" customWidth="1"/>
    <col min="8708" max="8708" width="15.42578125" customWidth="1"/>
    <col min="8709" max="8709" width="10.85546875" bestFit="1" customWidth="1"/>
    <col min="8959" max="8959" width="11.85546875" customWidth="1"/>
    <col min="8960" max="8960" width="58.5703125" customWidth="1"/>
    <col min="8961" max="8961" width="15.85546875" customWidth="1"/>
    <col min="8962" max="8962" width="11.85546875" customWidth="1"/>
    <col min="8963" max="8963" width="13.5703125" customWidth="1"/>
    <col min="8964" max="8964" width="15.42578125" customWidth="1"/>
    <col min="8965" max="8965" width="10.85546875" bestFit="1" customWidth="1"/>
    <col min="9215" max="9215" width="11.85546875" customWidth="1"/>
    <col min="9216" max="9216" width="58.5703125" customWidth="1"/>
    <col min="9217" max="9217" width="15.85546875" customWidth="1"/>
    <col min="9218" max="9218" width="11.85546875" customWidth="1"/>
    <col min="9219" max="9219" width="13.5703125" customWidth="1"/>
    <col min="9220" max="9220" width="15.42578125" customWidth="1"/>
    <col min="9221" max="9221" width="10.85546875" bestFit="1" customWidth="1"/>
    <col min="9471" max="9471" width="11.85546875" customWidth="1"/>
    <col min="9472" max="9472" width="58.5703125" customWidth="1"/>
    <col min="9473" max="9473" width="15.85546875" customWidth="1"/>
    <col min="9474" max="9474" width="11.85546875" customWidth="1"/>
    <col min="9475" max="9475" width="13.5703125" customWidth="1"/>
    <col min="9476" max="9476" width="15.42578125" customWidth="1"/>
    <col min="9477" max="9477" width="10.85546875" bestFit="1" customWidth="1"/>
    <col min="9727" max="9727" width="11.85546875" customWidth="1"/>
    <col min="9728" max="9728" width="58.5703125" customWidth="1"/>
    <col min="9729" max="9729" width="15.85546875" customWidth="1"/>
    <col min="9730" max="9730" width="11.85546875" customWidth="1"/>
    <col min="9731" max="9731" width="13.5703125" customWidth="1"/>
    <col min="9732" max="9732" width="15.42578125" customWidth="1"/>
    <col min="9733" max="9733" width="10.85546875" bestFit="1" customWidth="1"/>
    <col min="9983" max="9983" width="11.85546875" customWidth="1"/>
    <col min="9984" max="9984" width="58.5703125" customWidth="1"/>
    <col min="9985" max="9985" width="15.85546875" customWidth="1"/>
    <col min="9986" max="9986" width="11.85546875" customWidth="1"/>
    <col min="9987" max="9987" width="13.5703125" customWidth="1"/>
    <col min="9988" max="9988" width="15.42578125" customWidth="1"/>
    <col min="9989" max="9989" width="10.85546875" bestFit="1" customWidth="1"/>
    <col min="10239" max="10239" width="11.85546875" customWidth="1"/>
    <col min="10240" max="10240" width="58.5703125" customWidth="1"/>
    <col min="10241" max="10241" width="15.85546875" customWidth="1"/>
    <col min="10242" max="10242" width="11.85546875" customWidth="1"/>
    <col min="10243" max="10243" width="13.5703125" customWidth="1"/>
    <col min="10244" max="10244" width="15.42578125" customWidth="1"/>
    <col min="10245" max="10245" width="10.85546875" bestFit="1" customWidth="1"/>
    <col min="10495" max="10495" width="11.85546875" customWidth="1"/>
    <col min="10496" max="10496" width="58.5703125" customWidth="1"/>
    <col min="10497" max="10497" width="15.85546875" customWidth="1"/>
    <col min="10498" max="10498" width="11.85546875" customWidth="1"/>
    <col min="10499" max="10499" width="13.5703125" customWidth="1"/>
    <col min="10500" max="10500" width="15.42578125" customWidth="1"/>
    <col min="10501" max="10501" width="10.85546875" bestFit="1" customWidth="1"/>
    <col min="10751" max="10751" width="11.85546875" customWidth="1"/>
    <col min="10752" max="10752" width="58.5703125" customWidth="1"/>
    <col min="10753" max="10753" width="15.85546875" customWidth="1"/>
    <col min="10754" max="10754" width="11.85546875" customWidth="1"/>
    <col min="10755" max="10755" width="13.5703125" customWidth="1"/>
    <col min="10756" max="10756" width="15.42578125" customWidth="1"/>
    <col min="10757" max="10757" width="10.85546875" bestFit="1" customWidth="1"/>
    <col min="11007" max="11007" width="11.85546875" customWidth="1"/>
    <col min="11008" max="11008" width="58.5703125" customWidth="1"/>
    <col min="11009" max="11009" width="15.85546875" customWidth="1"/>
    <col min="11010" max="11010" width="11.85546875" customWidth="1"/>
    <col min="11011" max="11011" width="13.5703125" customWidth="1"/>
    <col min="11012" max="11012" width="15.42578125" customWidth="1"/>
    <col min="11013" max="11013" width="10.85546875" bestFit="1" customWidth="1"/>
    <col min="11263" max="11263" width="11.85546875" customWidth="1"/>
    <col min="11264" max="11264" width="58.5703125" customWidth="1"/>
    <col min="11265" max="11265" width="15.85546875" customWidth="1"/>
    <col min="11266" max="11266" width="11.85546875" customWidth="1"/>
    <col min="11267" max="11267" width="13.5703125" customWidth="1"/>
    <col min="11268" max="11268" width="15.42578125" customWidth="1"/>
    <col min="11269" max="11269" width="10.85546875" bestFit="1" customWidth="1"/>
    <col min="11519" max="11519" width="11.85546875" customWidth="1"/>
    <col min="11520" max="11520" width="58.5703125" customWidth="1"/>
    <col min="11521" max="11521" width="15.85546875" customWidth="1"/>
    <col min="11522" max="11522" width="11.85546875" customWidth="1"/>
    <col min="11523" max="11523" width="13.5703125" customWidth="1"/>
    <col min="11524" max="11524" width="15.42578125" customWidth="1"/>
    <col min="11525" max="11525" width="10.85546875" bestFit="1" customWidth="1"/>
    <col min="11775" max="11775" width="11.85546875" customWidth="1"/>
    <col min="11776" max="11776" width="58.5703125" customWidth="1"/>
    <col min="11777" max="11777" width="15.85546875" customWidth="1"/>
    <col min="11778" max="11778" width="11.85546875" customWidth="1"/>
    <col min="11779" max="11779" width="13.5703125" customWidth="1"/>
    <col min="11780" max="11780" width="15.42578125" customWidth="1"/>
    <col min="11781" max="11781" width="10.85546875" bestFit="1" customWidth="1"/>
    <col min="12031" max="12031" width="11.85546875" customWidth="1"/>
    <col min="12032" max="12032" width="58.5703125" customWidth="1"/>
    <col min="12033" max="12033" width="15.85546875" customWidth="1"/>
    <col min="12034" max="12034" width="11.85546875" customWidth="1"/>
    <col min="12035" max="12035" width="13.5703125" customWidth="1"/>
    <col min="12036" max="12036" width="15.42578125" customWidth="1"/>
    <col min="12037" max="12037" width="10.85546875" bestFit="1" customWidth="1"/>
    <col min="12287" max="12287" width="11.85546875" customWidth="1"/>
    <col min="12288" max="12288" width="58.5703125" customWidth="1"/>
    <col min="12289" max="12289" width="15.85546875" customWidth="1"/>
    <col min="12290" max="12290" width="11.85546875" customWidth="1"/>
    <col min="12291" max="12291" width="13.5703125" customWidth="1"/>
    <col min="12292" max="12292" width="15.42578125" customWidth="1"/>
    <col min="12293" max="12293" width="10.85546875" bestFit="1" customWidth="1"/>
    <col min="12543" max="12543" width="11.85546875" customWidth="1"/>
    <col min="12544" max="12544" width="58.5703125" customWidth="1"/>
    <col min="12545" max="12545" width="15.85546875" customWidth="1"/>
    <col min="12546" max="12546" width="11.85546875" customWidth="1"/>
    <col min="12547" max="12547" width="13.5703125" customWidth="1"/>
    <col min="12548" max="12548" width="15.42578125" customWidth="1"/>
    <col min="12549" max="12549" width="10.85546875" bestFit="1" customWidth="1"/>
    <col min="12799" max="12799" width="11.85546875" customWidth="1"/>
    <col min="12800" max="12800" width="58.5703125" customWidth="1"/>
    <col min="12801" max="12801" width="15.85546875" customWidth="1"/>
    <col min="12802" max="12802" width="11.85546875" customWidth="1"/>
    <col min="12803" max="12803" width="13.5703125" customWidth="1"/>
    <col min="12804" max="12804" width="15.42578125" customWidth="1"/>
    <col min="12805" max="12805" width="10.85546875" bestFit="1" customWidth="1"/>
    <col min="13055" max="13055" width="11.85546875" customWidth="1"/>
    <col min="13056" max="13056" width="58.5703125" customWidth="1"/>
    <col min="13057" max="13057" width="15.85546875" customWidth="1"/>
    <col min="13058" max="13058" width="11.85546875" customWidth="1"/>
    <col min="13059" max="13059" width="13.5703125" customWidth="1"/>
    <col min="13060" max="13060" width="15.42578125" customWidth="1"/>
    <col min="13061" max="13061" width="10.85546875" bestFit="1" customWidth="1"/>
    <col min="13311" max="13311" width="11.85546875" customWidth="1"/>
    <col min="13312" max="13312" width="58.5703125" customWidth="1"/>
    <col min="13313" max="13313" width="15.85546875" customWidth="1"/>
    <col min="13314" max="13314" width="11.85546875" customWidth="1"/>
    <col min="13315" max="13315" width="13.5703125" customWidth="1"/>
    <col min="13316" max="13316" width="15.42578125" customWidth="1"/>
    <col min="13317" max="13317" width="10.85546875" bestFit="1" customWidth="1"/>
    <col min="13567" max="13567" width="11.85546875" customWidth="1"/>
    <col min="13568" max="13568" width="58.5703125" customWidth="1"/>
    <col min="13569" max="13569" width="15.85546875" customWidth="1"/>
    <col min="13570" max="13570" width="11.85546875" customWidth="1"/>
    <col min="13571" max="13571" width="13.5703125" customWidth="1"/>
    <col min="13572" max="13572" width="15.42578125" customWidth="1"/>
    <col min="13573" max="13573" width="10.85546875" bestFit="1" customWidth="1"/>
    <col min="13823" max="13823" width="11.85546875" customWidth="1"/>
    <col min="13824" max="13824" width="58.5703125" customWidth="1"/>
    <col min="13825" max="13825" width="15.85546875" customWidth="1"/>
    <col min="13826" max="13826" width="11.85546875" customWidth="1"/>
    <col min="13827" max="13827" width="13.5703125" customWidth="1"/>
    <col min="13828" max="13828" width="15.42578125" customWidth="1"/>
    <col min="13829" max="13829" width="10.85546875" bestFit="1" customWidth="1"/>
    <col min="14079" max="14079" width="11.85546875" customWidth="1"/>
    <col min="14080" max="14080" width="58.5703125" customWidth="1"/>
    <col min="14081" max="14081" width="15.85546875" customWidth="1"/>
    <col min="14082" max="14082" width="11.85546875" customWidth="1"/>
    <col min="14083" max="14083" width="13.5703125" customWidth="1"/>
    <col min="14084" max="14084" width="15.42578125" customWidth="1"/>
    <col min="14085" max="14085" width="10.85546875" bestFit="1" customWidth="1"/>
    <col min="14335" max="14335" width="11.85546875" customWidth="1"/>
    <col min="14336" max="14336" width="58.5703125" customWidth="1"/>
    <col min="14337" max="14337" width="15.85546875" customWidth="1"/>
    <col min="14338" max="14338" width="11.85546875" customWidth="1"/>
    <col min="14339" max="14339" width="13.5703125" customWidth="1"/>
    <col min="14340" max="14340" width="15.42578125" customWidth="1"/>
    <col min="14341" max="14341" width="10.85546875" bestFit="1" customWidth="1"/>
    <col min="14591" max="14591" width="11.85546875" customWidth="1"/>
    <col min="14592" max="14592" width="58.5703125" customWidth="1"/>
    <col min="14593" max="14593" width="15.85546875" customWidth="1"/>
    <col min="14594" max="14594" width="11.85546875" customWidth="1"/>
    <col min="14595" max="14595" width="13.5703125" customWidth="1"/>
    <col min="14596" max="14596" width="15.42578125" customWidth="1"/>
    <col min="14597" max="14597" width="10.85546875" bestFit="1" customWidth="1"/>
    <col min="14847" max="14847" width="11.85546875" customWidth="1"/>
    <col min="14848" max="14848" width="58.5703125" customWidth="1"/>
    <col min="14849" max="14849" width="15.85546875" customWidth="1"/>
    <col min="14850" max="14850" width="11.85546875" customWidth="1"/>
    <col min="14851" max="14851" width="13.5703125" customWidth="1"/>
    <col min="14852" max="14852" width="15.42578125" customWidth="1"/>
    <col min="14853" max="14853" width="10.85546875" bestFit="1" customWidth="1"/>
    <col min="15103" max="15103" width="11.85546875" customWidth="1"/>
    <col min="15104" max="15104" width="58.5703125" customWidth="1"/>
    <col min="15105" max="15105" width="15.85546875" customWidth="1"/>
    <col min="15106" max="15106" width="11.85546875" customWidth="1"/>
    <col min="15107" max="15107" width="13.5703125" customWidth="1"/>
    <col min="15108" max="15108" width="15.42578125" customWidth="1"/>
    <col min="15109" max="15109" width="10.85546875" bestFit="1" customWidth="1"/>
    <col min="15359" max="15359" width="11.85546875" customWidth="1"/>
    <col min="15360" max="15360" width="58.5703125" customWidth="1"/>
    <col min="15361" max="15361" width="15.85546875" customWidth="1"/>
    <col min="15362" max="15362" width="11.85546875" customWidth="1"/>
    <col min="15363" max="15363" width="13.5703125" customWidth="1"/>
    <col min="15364" max="15364" width="15.42578125" customWidth="1"/>
    <col min="15365" max="15365" width="10.85546875" bestFit="1" customWidth="1"/>
    <col min="15615" max="15615" width="11.85546875" customWidth="1"/>
    <col min="15616" max="15616" width="58.5703125" customWidth="1"/>
    <col min="15617" max="15617" width="15.85546875" customWidth="1"/>
    <col min="15618" max="15618" width="11.85546875" customWidth="1"/>
    <col min="15619" max="15619" width="13.5703125" customWidth="1"/>
    <col min="15620" max="15620" width="15.42578125" customWidth="1"/>
    <col min="15621" max="15621" width="10.85546875" bestFit="1" customWidth="1"/>
    <col min="15871" max="15871" width="11.85546875" customWidth="1"/>
    <col min="15872" max="15872" width="58.5703125" customWidth="1"/>
    <col min="15873" max="15873" width="15.85546875" customWidth="1"/>
    <col min="15874" max="15874" width="11.85546875" customWidth="1"/>
    <col min="15875" max="15875" width="13.5703125" customWidth="1"/>
    <col min="15876" max="15876" width="15.42578125" customWidth="1"/>
    <col min="15877" max="15877" width="10.85546875" bestFit="1" customWidth="1"/>
    <col min="16127" max="16127" width="11.85546875" customWidth="1"/>
    <col min="16128" max="16128" width="58.5703125" customWidth="1"/>
    <col min="16129" max="16129" width="15.85546875" customWidth="1"/>
    <col min="16130" max="16130" width="11.85546875" customWidth="1"/>
    <col min="16131" max="16131" width="13.5703125" customWidth="1"/>
    <col min="16132" max="16132" width="15.42578125" customWidth="1"/>
    <col min="16133" max="16133" width="10.85546875" bestFit="1" customWidth="1"/>
  </cols>
  <sheetData>
    <row r="1" spans="1:5" ht="21" x14ac:dyDescent="0.35">
      <c r="B1" s="79" t="s">
        <v>247</v>
      </c>
      <c r="C1" s="79"/>
      <c r="D1" s="79"/>
      <c r="E1" s="79"/>
    </row>
    <row r="2" spans="1:5" s="51" customFormat="1" ht="9.6" customHeight="1" x14ac:dyDescent="0.25">
      <c r="A2"/>
      <c r="B2"/>
      <c r="C2"/>
      <c r="D2"/>
    </row>
    <row r="3" spans="1:5" s="51" customFormat="1" ht="18" customHeight="1" x14ac:dyDescent="0.25">
      <c r="A3" s="50" t="s">
        <v>243</v>
      </c>
      <c r="B3"/>
    </row>
    <row r="4" spans="1:5" s="51" customFormat="1" ht="16.5" customHeight="1" x14ac:dyDescent="0.25">
      <c r="A4" s="50" t="s">
        <v>227</v>
      </c>
      <c r="B4"/>
    </row>
    <row r="5" spans="1:5" s="51" customFormat="1" ht="16.5" customHeight="1" x14ac:dyDescent="0.25">
      <c r="A5" s="50" t="s">
        <v>228</v>
      </c>
      <c r="B5"/>
    </row>
    <row r="6" spans="1:5" s="51" customFormat="1" ht="16.5" customHeight="1" x14ac:dyDescent="0.25">
      <c r="A6" s="50" t="s">
        <v>229</v>
      </c>
      <c r="B6"/>
    </row>
    <row r="7" spans="1:5" s="51" customFormat="1" ht="9.6" customHeight="1" x14ac:dyDescent="0.25">
      <c r="A7"/>
      <c r="B7"/>
      <c r="C7"/>
      <c r="D7"/>
    </row>
    <row r="8" spans="1:5" s="51" customFormat="1" ht="16.5" customHeight="1" x14ac:dyDescent="0.25">
      <c r="A8" s="50" t="s">
        <v>230</v>
      </c>
      <c r="B8"/>
      <c r="C8"/>
      <c r="D8"/>
    </row>
    <row r="9" spans="1:5" s="51" customFormat="1" ht="9.6" customHeight="1" x14ac:dyDescent="0.25">
      <c r="A9"/>
      <c r="B9"/>
      <c r="C9"/>
      <c r="D9"/>
    </row>
    <row r="10" spans="1:5" s="51" customFormat="1" x14ac:dyDescent="0.25">
      <c r="A10" s="53" t="s">
        <v>231</v>
      </c>
      <c r="B10" s="50" t="s">
        <v>232</v>
      </c>
      <c r="C10"/>
      <c r="D10"/>
    </row>
    <row r="11" spans="1:5" s="51" customFormat="1" ht="16.5" customHeight="1" x14ac:dyDescent="0.25">
      <c r="A11" s="53"/>
      <c r="B11" t="s">
        <v>233</v>
      </c>
      <c r="C11"/>
      <c r="D11" s="59" t="s">
        <v>234</v>
      </c>
    </row>
    <row r="12" spans="1:5" s="51" customFormat="1" ht="16.5" customHeight="1" x14ac:dyDescent="0.25">
      <c r="A12" s="53"/>
      <c r="B12" t="s">
        <v>235</v>
      </c>
      <c r="C12"/>
      <c r="D12" s="59" t="s">
        <v>234</v>
      </c>
    </row>
    <row r="13" spans="1:5" s="51" customFormat="1" ht="9.6" customHeight="1" x14ac:dyDescent="0.25">
      <c r="A13"/>
      <c r="B13"/>
      <c r="C13"/>
      <c r="D13"/>
    </row>
    <row r="14" spans="1:5" x14ac:dyDescent="0.25">
      <c r="A14" s="53" t="s">
        <v>236</v>
      </c>
      <c r="B14" s="54" t="s">
        <v>237</v>
      </c>
      <c r="D14" s="60" t="s">
        <v>238</v>
      </c>
    </row>
    <row r="15" spans="1:5" s="51" customFormat="1" ht="9.6" customHeight="1" x14ac:dyDescent="0.25">
      <c r="A15"/>
      <c r="B15"/>
      <c r="C15"/>
      <c r="D15"/>
    </row>
    <row r="16" spans="1:5" s="51" customFormat="1" ht="16.5" customHeight="1" x14ac:dyDescent="0.25">
      <c r="A16" s="50" t="s">
        <v>239</v>
      </c>
      <c r="B16"/>
      <c r="C16" s="52"/>
      <c r="D16" s="52"/>
    </row>
    <row r="17" spans="1:7" s="51" customFormat="1" ht="9.6" customHeight="1" x14ac:dyDescent="0.25">
      <c r="A17" s="74" t="s">
        <v>249</v>
      </c>
      <c r="B17"/>
      <c r="C17"/>
      <c r="D17"/>
    </row>
    <row r="18" spans="1:7" ht="79.5" customHeight="1" x14ac:dyDescent="0.25">
      <c r="A18">
        <v>1</v>
      </c>
      <c r="B18" s="63" t="s">
        <v>226</v>
      </c>
      <c r="C18" s="64" t="s">
        <v>248</v>
      </c>
      <c r="D18" s="64" t="s">
        <v>240</v>
      </c>
      <c r="E18" s="63" t="s">
        <v>241</v>
      </c>
      <c r="F18" s="63" t="s">
        <v>242</v>
      </c>
    </row>
    <row r="19" spans="1:7" x14ac:dyDescent="0.25">
      <c r="A19">
        <v>2</v>
      </c>
      <c r="B19" s="61" t="s">
        <v>244</v>
      </c>
      <c r="C19" s="65"/>
      <c r="D19" s="55"/>
      <c r="E19" s="55"/>
      <c r="F19" s="55"/>
    </row>
    <row r="20" spans="1:7" x14ac:dyDescent="0.25">
      <c r="A20">
        <v>3</v>
      </c>
      <c r="B20" s="48" t="s">
        <v>9</v>
      </c>
      <c r="C20" s="65"/>
      <c r="D20" s="55"/>
      <c r="E20" s="55"/>
      <c r="F20" s="55"/>
    </row>
    <row r="21" spans="1:7" s="57" customFormat="1" ht="15.75" x14ac:dyDescent="0.3">
      <c r="A21">
        <v>4</v>
      </c>
      <c r="B21" s="48" t="s">
        <v>13</v>
      </c>
      <c r="C21" s="65"/>
      <c r="D21" s="66"/>
      <c r="E21" s="66"/>
      <c r="F21" s="67"/>
      <c r="G21" s="56"/>
    </row>
    <row r="22" spans="1:7" s="57" customFormat="1" x14ac:dyDescent="0.25">
      <c r="A22">
        <v>5</v>
      </c>
      <c r="B22" s="48" t="s">
        <v>12</v>
      </c>
      <c r="C22" s="65"/>
      <c r="D22" s="68"/>
      <c r="E22" s="68"/>
      <c r="F22" s="68"/>
    </row>
    <row r="23" spans="1:7" s="57" customFormat="1" x14ac:dyDescent="0.25">
      <c r="A23">
        <v>6</v>
      </c>
      <c r="B23" s="48" t="s">
        <v>245</v>
      </c>
      <c r="C23" s="65"/>
      <c r="D23" s="68"/>
      <c r="E23" s="68"/>
      <c r="F23" s="68"/>
    </row>
    <row r="24" spans="1:7" s="57" customFormat="1" x14ac:dyDescent="0.25">
      <c r="A24">
        <v>7</v>
      </c>
      <c r="B24" s="48" t="s">
        <v>17</v>
      </c>
      <c r="C24" s="65"/>
      <c r="D24" s="68"/>
      <c r="E24" s="68"/>
      <c r="F24" s="68"/>
    </row>
    <row r="25" spans="1:7" s="57" customFormat="1" x14ac:dyDescent="0.25">
      <c r="A25">
        <v>8</v>
      </c>
      <c r="B25" s="48" t="s">
        <v>185</v>
      </c>
      <c r="C25" s="65"/>
      <c r="D25" s="68"/>
      <c r="E25" s="68"/>
      <c r="F25" s="68"/>
    </row>
    <row r="26" spans="1:7" s="57" customFormat="1" x14ac:dyDescent="0.25">
      <c r="A26">
        <v>9</v>
      </c>
      <c r="B26" s="48" t="s">
        <v>21</v>
      </c>
      <c r="C26" s="65"/>
      <c r="D26" s="68"/>
      <c r="E26" s="68"/>
      <c r="F26" s="68"/>
    </row>
    <row r="27" spans="1:7" s="57" customFormat="1" x14ac:dyDescent="0.25">
      <c r="A27">
        <v>10</v>
      </c>
      <c r="B27" s="48" t="s">
        <v>32</v>
      </c>
      <c r="C27" s="65"/>
      <c r="D27" s="68"/>
      <c r="E27" s="68"/>
      <c r="F27" s="68"/>
    </row>
    <row r="28" spans="1:7" s="57" customFormat="1" x14ac:dyDescent="0.25">
      <c r="A28">
        <v>11</v>
      </c>
      <c r="B28" s="48" t="s">
        <v>14</v>
      </c>
      <c r="C28" s="65"/>
      <c r="D28" s="68"/>
      <c r="E28" s="68"/>
      <c r="F28" s="68"/>
    </row>
    <row r="29" spans="1:7" s="57" customFormat="1" x14ac:dyDescent="0.25">
      <c r="A29">
        <v>12</v>
      </c>
      <c r="B29" s="48" t="s">
        <v>23</v>
      </c>
      <c r="C29" s="65"/>
      <c r="D29" s="68"/>
      <c r="E29" s="68"/>
      <c r="F29" s="68"/>
    </row>
    <row r="30" spans="1:7" s="57" customFormat="1" x14ac:dyDescent="0.25">
      <c r="A30">
        <v>13</v>
      </c>
      <c r="B30" s="48" t="s">
        <v>31</v>
      </c>
      <c r="C30" s="65"/>
      <c r="D30" s="68"/>
      <c r="E30" s="68"/>
      <c r="F30" s="68"/>
    </row>
    <row r="31" spans="1:7" s="57" customFormat="1" x14ac:dyDescent="0.25">
      <c r="A31">
        <v>14</v>
      </c>
      <c r="B31" s="48" t="s">
        <v>25</v>
      </c>
      <c r="C31" s="65"/>
      <c r="D31" s="68"/>
      <c r="E31" s="68"/>
      <c r="F31" s="68"/>
    </row>
    <row r="32" spans="1:7" s="57" customFormat="1" x14ac:dyDescent="0.25">
      <c r="A32">
        <v>15</v>
      </c>
      <c r="B32" s="48" t="s">
        <v>27</v>
      </c>
      <c r="C32" s="65"/>
      <c r="D32" s="68"/>
      <c r="E32" s="68"/>
      <c r="F32" s="68"/>
    </row>
    <row r="33" spans="1:6" s="57" customFormat="1" x14ac:dyDescent="0.25">
      <c r="A33">
        <v>16</v>
      </c>
      <c r="B33" s="48" t="s">
        <v>28</v>
      </c>
      <c r="C33" s="65"/>
      <c r="D33" s="68"/>
      <c r="E33" s="68"/>
      <c r="F33" s="68"/>
    </row>
    <row r="34" spans="1:6" s="57" customFormat="1" x14ac:dyDescent="0.25">
      <c r="A34">
        <v>17</v>
      </c>
      <c r="B34" s="48" t="s">
        <v>29</v>
      </c>
      <c r="C34" s="65"/>
      <c r="D34" s="68"/>
      <c r="E34" s="68"/>
      <c r="F34" s="68"/>
    </row>
    <row r="35" spans="1:6" s="57" customFormat="1" x14ac:dyDescent="0.25">
      <c r="A35">
        <v>18</v>
      </c>
      <c r="B35" s="48" t="s">
        <v>125</v>
      </c>
      <c r="C35" s="65"/>
      <c r="D35" s="68"/>
      <c r="E35" s="68"/>
      <c r="F35" s="68"/>
    </row>
    <row r="36" spans="1:6" s="57" customFormat="1" x14ac:dyDescent="0.25">
      <c r="A36">
        <v>19</v>
      </c>
      <c r="B36" s="48" t="s">
        <v>30</v>
      </c>
      <c r="C36" s="65"/>
      <c r="D36" s="68"/>
      <c r="E36" s="68"/>
      <c r="F36" s="68"/>
    </row>
    <row r="37" spans="1:6" s="57" customFormat="1" x14ac:dyDescent="0.25">
      <c r="A37">
        <v>20</v>
      </c>
      <c r="B37" s="48" t="s">
        <v>78</v>
      </c>
      <c r="C37" s="65"/>
      <c r="D37" s="68"/>
      <c r="E37" s="68"/>
      <c r="F37" s="68"/>
    </row>
    <row r="38" spans="1:6" s="57" customFormat="1" x14ac:dyDescent="0.25">
      <c r="A38">
        <v>21</v>
      </c>
      <c r="B38" s="48" t="s">
        <v>83</v>
      </c>
      <c r="C38" s="65"/>
      <c r="D38" s="68"/>
      <c r="E38" s="68"/>
      <c r="F38" s="68"/>
    </row>
    <row r="39" spans="1:6" s="57" customFormat="1" x14ac:dyDescent="0.25">
      <c r="A39">
        <v>22</v>
      </c>
      <c r="B39" s="48" t="s">
        <v>117</v>
      </c>
      <c r="C39" s="65"/>
      <c r="D39" s="68"/>
      <c r="E39" s="68"/>
      <c r="F39" s="68"/>
    </row>
    <row r="40" spans="1:6" s="57" customFormat="1" x14ac:dyDescent="0.25">
      <c r="A40">
        <v>23</v>
      </c>
      <c r="B40" s="48" t="s">
        <v>127</v>
      </c>
      <c r="C40" s="65"/>
      <c r="D40" s="68"/>
      <c r="E40" s="68"/>
      <c r="F40" s="68"/>
    </row>
    <row r="41" spans="1:6" s="57" customFormat="1" x14ac:dyDescent="0.25">
      <c r="A41">
        <v>24</v>
      </c>
      <c r="B41" s="48" t="s">
        <v>150</v>
      </c>
      <c r="C41" s="65"/>
      <c r="D41" s="68"/>
      <c r="E41" s="68"/>
      <c r="F41" s="68"/>
    </row>
    <row r="42" spans="1:6" s="57" customFormat="1" x14ac:dyDescent="0.25">
      <c r="A42">
        <v>25</v>
      </c>
      <c r="B42" s="48" t="s">
        <v>189</v>
      </c>
      <c r="C42" s="65"/>
      <c r="D42" s="68"/>
      <c r="E42" s="68"/>
      <c r="F42" s="68"/>
    </row>
    <row r="43" spans="1:6" s="57" customFormat="1" x14ac:dyDescent="0.25">
      <c r="A43">
        <v>26</v>
      </c>
      <c r="B43" s="48" t="s">
        <v>50</v>
      </c>
      <c r="C43" s="65"/>
      <c r="D43" s="68"/>
      <c r="E43" s="68"/>
      <c r="F43" s="68"/>
    </row>
    <row r="44" spans="1:6" s="57" customFormat="1" x14ac:dyDescent="0.25">
      <c r="A44">
        <v>27</v>
      </c>
      <c r="B44" s="48" t="s">
        <v>190</v>
      </c>
      <c r="C44" s="65"/>
      <c r="D44" s="68"/>
      <c r="E44" s="68"/>
      <c r="F44" s="68"/>
    </row>
    <row r="45" spans="1:6" s="57" customFormat="1" x14ac:dyDescent="0.25">
      <c r="A45">
        <v>28</v>
      </c>
      <c r="B45" s="47" t="s">
        <v>130</v>
      </c>
      <c r="C45" s="65"/>
      <c r="D45" s="68"/>
      <c r="E45" s="68"/>
      <c r="F45" s="68"/>
    </row>
    <row r="46" spans="1:6" s="57" customFormat="1" x14ac:dyDescent="0.25">
      <c r="A46">
        <v>29</v>
      </c>
      <c r="B46" s="48" t="s">
        <v>33</v>
      </c>
      <c r="C46" s="65"/>
      <c r="D46" s="68"/>
      <c r="E46" s="68"/>
      <c r="F46" s="68"/>
    </row>
    <row r="47" spans="1:6" s="57" customFormat="1" x14ac:dyDescent="0.25">
      <c r="A47">
        <v>30</v>
      </c>
      <c r="B47" s="48" t="s">
        <v>34</v>
      </c>
      <c r="C47" s="65"/>
      <c r="D47" s="68"/>
      <c r="E47" s="68"/>
      <c r="F47" s="68"/>
    </row>
    <row r="48" spans="1:6" s="57" customFormat="1" x14ac:dyDescent="0.25">
      <c r="A48">
        <v>31</v>
      </c>
      <c r="B48" s="48" t="s">
        <v>20</v>
      </c>
      <c r="C48" s="65"/>
      <c r="D48" s="68"/>
      <c r="E48" s="68"/>
      <c r="F48" s="68"/>
    </row>
    <row r="49" spans="1:6" s="57" customFormat="1" x14ac:dyDescent="0.25">
      <c r="A49">
        <v>32</v>
      </c>
      <c r="B49" s="48" t="s">
        <v>105</v>
      </c>
      <c r="C49" s="65"/>
      <c r="D49" s="68"/>
      <c r="E49" s="68"/>
      <c r="F49" s="68"/>
    </row>
    <row r="50" spans="1:6" s="57" customFormat="1" x14ac:dyDescent="0.25">
      <c r="A50">
        <v>33</v>
      </c>
      <c r="B50" s="48" t="s">
        <v>24</v>
      </c>
      <c r="C50" s="65"/>
      <c r="D50" s="68"/>
      <c r="E50" s="68"/>
      <c r="F50" s="68"/>
    </row>
    <row r="51" spans="1:6" s="57" customFormat="1" x14ac:dyDescent="0.25">
      <c r="A51">
        <v>34</v>
      </c>
      <c r="B51" s="48" t="s">
        <v>26</v>
      </c>
      <c r="C51" s="65"/>
      <c r="D51" s="68"/>
      <c r="E51" s="68"/>
      <c r="F51" s="68"/>
    </row>
    <row r="52" spans="1:6" s="57" customFormat="1" x14ac:dyDescent="0.25">
      <c r="A52">
        <v>35</v>
      </c>
      <c r="B52" s="48" t="s">
        <v>246</v>
      </c>
      <c r="C52" s="65"/>
      <c r="D52" s="68"/>
      <c r="E52" s="68"/>
      <c r="F52" s="68"/>
    </row>
    <row r="53" spans="1:6" s="57" customFormat="1" x14ac:dyDescent="0.25">
      <c r="A53">
        <v>36</v>
      </c>
      <c r="B53" s="48" t="s">
        <v>35</v>
      </c>
      <c r="C53" s="65"/>
      <c r="D53" s="68"/>
      <c r="E53" s="68"/>
      <c r="F53" s="68"/>
    </row>
    <row r="54" spans="1:6" s="57" customFormat="1" x14ac:dyDescent="0.25">
      <c r="A54">
        <v>37</v>
      </c>
      <c r="B54" s="48" t="s">
        <v>143</v>
      </c>
      <c r="C54" s="65"/>
      <c r="D54" s="68"/>
      <c r="E54" s="68"/>
      <c r="F54" s="68"/>
    </row>
    <row r="55" spans="1:6" s="57" customFormat="1" x14ac:dyDescent="0.25">
      <c r="A55">
        <v>38</v>
      </c>
      <c r="B55" s="48" t="s">
        <v>111</v>
      </c>
      <c r="C55" s="65"/>
      <c r="D55" s="68"/>
      <c r="E55" s="68"/>
      <c r="F55" s="68"/>
    </row>
    <row r="56" spans="1:6" s="58" customFormat="1" x14ac:dyDescent="0.25">
      <c r="A56">
        <v>39</v>
      </c>
      <c r="B56" s="48" t="s">
        <v>110</v>
      </c>
      <c r="C56" s="65"/>
      <c r="D56" s="68"/>
      <c r="E56" s="68"/>
      <c r="F56" s="68"/>
    </row>
    <row r="57" spans="1:6" s="58" customFormat="1" x14ac:dyDescent="0.25">
      <c r="A57">
        <v>40</v>
      </c>
      <c r="B57" s="48" t="s">
        <v>37</v>
      </c>
      <c r="C57" s="65"/>
      <c r="D57" s="68"/>
      <c r="E57" s="68"/>
      <c r="F57" s="68"/>
    </row>
    <row r="58" spans="1:6" s="58" customFormat="1" x14ac:dyDescent="0.25">
      <c r="A58">
        <v>41</v>
      </c>
      <c r="B58" s="48" t="s">
        <v>38</v>
      </c>
      <c r="C58" s="65"/>
      <c r="D58" s="68"/>
      <c r="E58" s="68"/>
      <c r="F58" s="68"/>
    </row>
    <row r="59" spans="1:6" s="57" customFormat="1" x14ac:dyDescent="0.25">
      <c r="A59">
        <v>42</v>
      </c>
      <c r="B59" s="48" t="s">
        <v>39</v>
      </c>
      <c r="C59" s="65"/>
      <c r="D59" s="68"/>
      <c r="E59" s="68"/>
      <c r="F59" s="68"/>
    </row>
    <row r="60" spans="1:6" s="57" customFormat="1" x14ac:dyDescent="0.25">
      <c r="A60">
        <v>43</v>
      </c>
      <c r="B60" s="48" t="s">
        <v>40</v>
      </c>
      <c r="C60" s="65"/>
      <c r="D60" s="68"/>
      <c r="E60" s="68"/>
      <c r="F60" s="68"/>
    </row>
    <row r="61" spans="1:6" s="57" customFormat="1" x14ac:dyDescent="0.25">
      <c r="A61">
        <v>44</v>
      </c>
      <c r="B61" s="48" t="s">
        <v>46</v>
      </c>
      <c r="C61" s="65"/>
      <c r="D61" s="68"/>
      <c r="E61" s="68"/>
      <c r="F61" s="68"/>
    </row>
    <row r="62" spans="1:6" s="57" customFormat="1" x14ac:dyDescent="0.25">
      <c r="A62">
        <v>45</v>
      </c>
      <c r="B62" s="48" t="s">
        <v>52</v>
      </c>
      <c r="C62" s="65"/>
      <c r="D62" s="68"/>
      <c r="E62" s="68"/>
      <c r="F62" s="68"/>
    </row>
    <row r="63" spans="1:6" s="57" customFormat="1" x14ac:dyDescent="0.25">
      <c r="A63">
        <v>46</v>
      </c>
      <c r="B63" s="48" t="s">
        <v>49</v>
      </c>
      <c r="C63" s="65"/>
      <c r="D63" s="68"/>
      <c r="E63" s="68"/>
      <c r="F63" s="68"/>
    </row>
    <row r="64" spans="1:6" s="57" customFormat="1" x14ac:dyDescent="0.25">
      <c r="A64">
        <v>47</v>
      </c>
      <c r="B64" s="48" t="s">
        <v>53</v>
      </c>
      <c r="C64" s="65"/>
      <c r="D64" s="68"/>
      <c r="E64" s="68"/>
      <c r="F64" s="68"/>
    </row>
    <row r="65" spans="1:6" s="57" customFormat="1" x14ac:dyDescent="0.25">
      <c r="A65">
        <v>48</v>
      </c>
      <c r="B65" s="48" t="s">
        <v>51</v>
      </c>
      <c r="C65" s="65"/>
      <c r="D65" s="68"/>
      <c r="E65" s="68"/>
      <c r="F65" s="68"/>
    </row>
    <row r="66" spans="1:6" s="57" customFormat="1" x14ac:dyDescent="0.25">
      <c r="A66">
        <v>49</v>
      </c>
      <c r="B66" s="48" t="s">
        <v>54</v>
      </c>
      <c r="C66" s="65"/>
      <c r="D66" s="68"/>
      <c r="E66" s="68"/>
      <c r="F66" s="68"/>
    </row>
    <row r="67" spans="1:6" s="57" customFormat="1" x14ac:dyDescent="0.25">
      <c r="A67">
        <v>50</v>
      </c>
      <c r="B67" s="48" t="s">
        <v>67</v>
      </c>
      <c r="C67" s="65"/>
      <c r="D67" s="68"/>
      <c r="E67" s="68"/>
      <c r="F67" s="68"/>
    </row>
    <row r="68" spans="1:6" s="57" customFormat="1" x14ac:dyDescent="0.25">
      <c r="A68">
        <v>51</v>
      </c>
      <c r="B68" s="48" t="s">
        <v>56</v>
      </c>
      <c r="C68" s="65"/>
      <c r="D68" s="68"/>
      <c r="E68" s="68"/>
      <c r="F68" s="68"/>
    </row>
    <row r="69" spans="1:6" s="57" customFormat="1" x14ac:dyDescent="0.25">
      <c r="A69">
        <v>52</v>
      </c>
      <c r="B69" s="48" t="s">
        <v>55</v>
      </c>
      <c r="C69" s="65"/>
      <c r="D69" s="68"/>
      <c r="E69" s="68"/>
      <c r="F69" s="68"/>
    </row>
    <row r="70" spans="1:6" s="57" customFormat="1" x14ac:dyDescent="0.25">
      <c r="A70">
        <v>53</v>
      </c>
      <c r="B70" s="48" t="s">
        <v>59</v>
      </c>
      <c r="C70" s="65"/>
      <c r="D70" s="68"/>
      <c r="E70" s="68"/>
      <c r="F70" s="68"/>
    </row>
    <row r="71" spans="1:6" s="57" customFormat="1" x14ac:dyDescent="0.25">
      <c r="A71">
        <v>54</v>
      </c>
      <c r="B71" s="48" t="s">
        <v>58</v>
      </c>
      <c r="C71" s="65"/>
      <c r="D71" s="68"/>
      <c r="E71" s="68"/>
      <c r="F71" s="68"/>
    </row>
    <row r="72" spans="1:6" s="58" customFormat="1" x14ac:dyDescent="0.25">
      <c r="A72">
        <v>55</v>
      </c>
      <c r="B72" s="48" t="s">
        <v>62</v>
      </c>
      <c r="C72" s="65"/>
      <c r="D72" s="68"/>
      <c r="E72" s="68"/>
      <c r="F72" s="68"/>
    </row>
    <row r="73" spans="1:6" s="57" customFormat="1" x14ac:dyDescent="0.25">
      <c r="A73">
        <v>56</v>
      </c>
      <c r="B73" s="48" t="s">
        <v>63</v>
      </c>
      <c r="C73" s="65"/>
      <c r="D73" s="68"/>
      <c r="E73" s="68"/>
      <c r="F73" s="68"/>
    </row>
    <row r="74" spans="1:6" s="57" customFormat="1" x14ac:dyDescent="0.25">
      <c r="A74">
        <v>57</v>
      </c>
      <c r="B74" s="48" t="s">
        <v>41</v>
      </c>
      <c r="C74" s="65"/>
      <c r="D74" s="68"/>
      <c r="E74" s="68"/>
      <c r="F74" s="68"/>
    </row>
    <row r="75" spans="1:6" s="58" customFormat="1" x14ac:dyDescent="0.25">
      <c r="A75">
        <v>58</v>
      </c>
      <c r="B75" s="48" t="s">
        <v>42</v>
      </c>
      <c r="C75" s="65"/>
      <c r="D75" s="68"/>
      <c r="E75" s="68"/>
      <c r="F75" s="68"/>
    </row>
    <row r="76" spans="1:6" s="57" customFormat="1" x14ac:dyDescent="0.25">
      <c r="A76">
        <v>59</v>
      </c>
      <c r="B76" s="48" t="s">
        <v>43</v>
      </c>
      <c r="C76" s="65"/>
      <c r="D76" s="68"/>
      <c r="E76" s="68"/>
      <c r="F76" s="68"/>
    </row>
    <row r="77" spans="1:6" s="57" customFormat="1" x14ac:dyDescent="0.25">
      <c r="A77">
        <v>60</v>
      </c>
      <c r="B77" s="48" t="s">
        <v>65</v>
      </c>
      <c r="C77" s="65"/>
      <c r="D77" s="68"/>
      <c r="E77" s="68"/>
      <c r="F77" s="68"/>
    </row>
    <row r="78" spans="1:6" s="58" customFormat="1" x14ac:dyDescent="0.25">
      <c r="A78">
        <v>61</v>
      </c>
      <c r="B78" s="48" t="s">
        <v>44</v>
      </c>
      <c r="C78" s="65"/>
      <c r="D78" s="68"/>
      <c r="E78" s="68"/>
      <c r="F78" s="68"/>
    </row>
    <row r="79" spans="1:6" s="57" customFormat="1" x14ac:dyDescent="0.25">
      <c r="A79">
        <v>62</v>
      </c>
      <c r="B79" s="48" t="s">
        <v>66</v>
      </c>
      <c r="C79" s="65"/>
      <c r="D79" s="68"/>
      <c r="E79" s="68"/>
      <c r="F79" s="68"/>
    </row>
    <row r="80" spans="1:6" s="57" customFormat="1" x14ac:dyDescent="0.25">
      <c r="A80">
        <v>63</v>
      </c>
      <c r="B80" s="48" t="s">
        <v>45</v>
      </c>
      <c r="C80" s="65"/>
      <c r="D80" s="68"/>
      <c r="E80" s="68"/>
      <c r="F80" s="68"/>
    </row>
    <row r="81" spans="1:6" s="57" customFormat="1" x14ac:dyDescent="0.25">
      <c r="A81">
        <v>64</v>
      </c>
      <c r="B81" s="48" t="s">
        <v>69</v>
      </c>
      <c r="C81" s="65"/>
      <c r="D81" s="68"/>
      <c r="E81" s="68"/>
      <c r="F81" s="68"/>
    </row>
    <row r="82" spans="1:6" s="57" customFormat="1" x14ac:dyDescent="0.25">
      <c r="A82">
        <v>65</v>
      </c>
      <c r="B82" s="48" t="s">
        <v>61</v>
      </c>
      <c r="C82" s="65"/>
      <c r="D82" s="68"/>
      <c r="E82" s="68"/>
      <c r="F82" s="68"/>
    </row>
    <row r="83" spans="1:6" s="57" customFormat="1" x14ac:dyDescent="0.25">
      <c r="A83">
        <v>66</v>
      </c>
      <c r="B83" s="48" t="s">
        <v>68</v>
      </c>
      <c r="C83" s="65"/>
      <c r="D83" s="68"/>
      <c r="E83" s="68"/>
      <c r="F83" s="68"/>
    </row>
    <row r="84" spans="1:6" s="58" customFormat="1" x14ac:dyDescent="0.25">
      <c r="A84">
        <v>67</v>
      </c>
      <c r="B84" s="48" t="s">
        <v>57</v>
      </c>
      <c r="C84" s="65"/>
      <c r="D84" s="68"/>
      <c r="E84" s="68"/>
      <c r="F84" s="68"/>
    </row>
    <row r="85" spans="1:6" s="57" customFormat="1" x14ac:dyDescent="0.25">
      <c r="A85">
        <v>68</v>
      </c>
      <c r="B85" s="48" t="s">
        <v>70</v>
      </c>
      <c r="C85" s="65"/>
      <c r="D85" s="68"/>
      <c r="E85" s="68"/>
      <c r="F85" s="68"/>
    </row>
    <row r="86" spans="1:6" s="57" customFormat="1" x14ac:dyDescent="0.25">
      <c r="A86">
        <v>69</v>
      </c>
      <c r="B86" s="48" t="s">
        <v>71</v>
      </c>
      <c r="C86" s="65"/>
      <c r="D86" s="68"/>
      <c r="E86" s="68"/>
      <c r="F86" s="68"/>
    </row>
    <row r="87" spans="1:6" s="57" customFormat="1" x14ac:dyDescent="0.25">
      <c r="A87">
        <v>70</v>
      </c>
      <c r="B87" s="48" t="s">
        <v>47</v>
      </c>
      <c r="C87" s="65"/>
      <c r="D87" s="68"/>
      <c r="E87" s="68"/>
      <c r="F87" s="68"/>
    </row>
    <row r="88" spans="1:6" s="57" customFormat="1" x14ac:dyDescent="0.25">
      <c r="A88">
        <v>71</v>
      </c>
      <c r="B88" s="48" t="s">
        <v>48</v>
      </c>
      <c r="C88" s="65"/>
      <c r="D88" s="68"/>
      <c r="E88" s="68"/>
      <c r="F88" s="68"/>
    </row>
    <row r="89" spans="1:6" s="57" customFormat="1" x14ac:dyDescent="0.25">
      <c r="A89">
        <v>72</v>
      </c>
      <c r="B89" s="48" t="s">
        <v>36</v>
      </c>
      <c r="C89" s="65"/>
      <c r="D89" s="68"/>
      <c r="E89" s="68"/>
      <c r="F89" s="68"/>
    </row>
    <row r="90" spans="1:6" s="73" customFormat="1" x14ac:dyDescent="0.25">
      <c r="A90">
        <v>73</v>
      </c>
      <c r="B90" s="70" t="s">
        <v>223</v>
      </c>
      <c r="C90" s="71"/>
      <c r="D90" s="72"/>
      <c r="E90" s="72"/>
      <c r="F90" s="72"/>
    </row>
    <row r="91" spans="1:6" s="73" customFormat="1" x14ac:dyDescent="0.25">
      <c r="A91">
        <v>74</v>
      </c>
      <c r="B91" s="70" t="s">
        <v>224</v>
      </c>
      <c r="C91" s="71"/>
      <c r="D91" s="72"/>
      <c r="E91" s="72"/>
      <c r="F91" s="72"/>
    </row>
    <row r="92" spans="1:6" s="57" customFormat="1" x14ac:dyDescent="0.25">
      <c r="A92">
        <v>75</v>
      </c>
      <c r="B92" s="48" t="s">
        <v>6</v>
      </c>
      <c r="C92" s="65"/>
      <c r="D92" s="68"/>
      <c r="E92" s="68"/>
      <c r="F92" s="68"/>
    </row>
    <row r="93" spans="1:6" s="57" customFormat="1" x14ac:dyDescent="0.25">
      <c r="A93">
        <v>76</v>
      </c>
      <c r="B93" s="48" t="s">
        <v>72</v>
      </c>
      <c r="C93" s="65"/>
      <c r="D93" s="68"/>
      <c r="E93" s="68"/>
      <c r="F93" s="68"/>
    </row>
    <row r="94" spans="1:6" s="57" customFormat="1" x14ac:dyDescent="0.25">
      <c r="A94">
        <v>77</v>
      </c>
      <c r="B94" s="48" t="s">
        <v>77</v>
      </c>
      <c r="C94" s="65"/>
      <c r="D94" s="68"/>
      <c r="E94" s="68"/>
      <c r="F94" s="68"/>
    </row>
    <row r="95" spans="1:6" s="57" customFormat="1" x14ac:dyDescent="0.25">
      <c r="A95">
        <v>78</v>
      </c>
      <c r="B95" s="48" t="s">
        <v>73</v>
      </c>
      <c r="C95" s="65"/>
      <c r="D95" s="68"/>
      <c r="E95" s="68"/>
      <c r="F95" s="68"/>
    </row>
    <row r="96" spans="1:6" s="57" customFormat="1" x14ac:dyDescent="0.25">
      <c r="A96">
        <v>79</v>
      </c>
      <c r="B96" s="48" t="s">
        <v>74</v>
      </c>
      <c r="C96" s="65"/>
      <c r="D96" s="68"/>
      <c r="E96" s="68"/>
      <c r="F96" s="68"/>
    </row>
    <row r="97" spans="1:6" s="57" customFormat="1" x14ac:dyDescent="0.25">
      <c r="A97">
        <v>80</v>
      </c>
      <c r="B97" s="48" t="s">
        <v>76</v>
      </c>
      <c r="C97" s="65"/>
      <c r="D97" s="68"/>
      <c r="E97" s="68"/>
      <c r="F97" s="68"/>
    </row>
    <row r="98" spans="1:6" s="57" customFormat="1" x14ac:dyDescent="0.25">
      <c r="A98">
        <v>81</v>
      </c>
      <c r="B98" s="48" t="s">
        <v>75</v>
      </c>
      <c r="C98" s="65"/>
      <c r="D98" s="68"/>
      <c r="E98" s="68"/>
      <c r="F98" s="68"/>
    </row>
    <row r="99" spans="1:6" s="57" customFormat="1" x14ac:dyDescent="0.25">
      <c r="A99">
        <v>82</v>
      </c>
      <c r="B99" s="48" t="s">
        <v>80</v>
      </c>
      <c r="C99" s="65"/>
      <c r="D99" s="68"/>
      <c r="E99" s="68"/>
      <c r="F99" s="68"/>
    </row>
    <row r="100" spans="1:6" s="57" customFormat="1" x14ac:dyDescent="0.25">
      <c r="A100">
        <v>83</v>
      </c>
      <c r="B100" s="48" t="s">
        <v>79</v>
      </c>
      <c r="C100" s="65"/>
      <c r="D100" s="68"/>
      <c r="E100" s="68"/>
      <c r="F100" s="68"/>
    </row>
    <row r="101" spans="1:6" s="57" customFormat="1" x14ac:dyDescent="0.25">
      <c r="A101">
        <v>84</v>
      </c>
      <c r="B101" s="48" t="s">
        <v>81</v>
      </c>
      <c r="C101" s="65"/>
      <c r="D101" s="68"/>
      <c r="E101" s="68"/>
      <c r="F101" s="68"/>
    </row>
    <row r="102" spans="1:6" s="57" customFormat="1" x14ac:dyDescent="0.25">
      <c r="A102">
        <v>85</v>
      </c>
      <c r="B102" s="48" t="s">
        <v>84</v>
      </c>
      <c r="C102" s="65"/>
      <c r="D102" s="68"/>
      <c r="E102" s="68"/>
      <c r="F102" s="68"/>
    </row>
    <row r="103" spans="1:6" s="57" customFormat="1" x14ac:dyDescent="0.25">
      <c r="A103">
        <v>86</v>
      </c>
      <c r="B103" s="48" t="s">
        <v>87</v>
      </c>
      <c r="C103" s="65"/>
      <c r="D103" s="68"/>
      <c r="E103" s="68"/>
      <c r="F103" s="68"/>
    </row>
    <row r="104" spans="1:6" s="57" customFormat="1" x14ac:dyDescent="0.25">
      <c r="A104">
        <v>87</v>
      </c>
      <c r="B104" s="48" t="s">
        <v>90</v>
      </c>
      <c r="C104" s="65"/>
      <c r="D104" s="68"/>
      <c r="E104" s="68"/>
      <c r="F104" s="68"/>
    </row>
    <row r="105" spans="1:6" s="57" customFormat="1" x14ac:dyDescent="0.25">
      <c r="A105">
        <v>88</v>
      </c>
      <c r="B105" s="48" t="s">
        <v>82</v>
      </c>
      <c r="C105" s="65"/>
      <c r="D105" s="68"/>
      <c r="E105" s="68"/>
      <c r="F105" s="68"/>
    </row>
    <row r="106" spans="1:6" s="57" customFormat="1" x14ac:dyDescent="0.25">
      <c r="A106">
        <v>89</v>
      </c>
      <c r="B106" s="48" t="s">
        <v>86</v>
      </c>
      <c r="C106" s="65"/>
      <c r="D106" s="68"/>
      <c r="E106" s="68"/>
      <c r="F106" s="68"/>
    </row>
    <row r="107" spans="1:6" s="57" customFormat="1" x14ac:dyDescent="0.25">
      <c r="A107">
        <v>90</v>
      </c>
      <c r="B107" s="48" t="s">
        <v>89</v>
      </c>
      <c r="C107" s="65"/>
      <c r="D107" s="68"/>
      <c r="E107" s="68"/>
      <c r="F107" s="68"/>
    </row>
    <row r="108" spans="1:6" s="57" customFormat="1" x14ac:dyDescent="0.25">
      <c r="A108">
        <v>91</v>
      </c>
      <c r="B108" s="48" t="s">
        <v>91</v>
      </c>
      <c r="C108" s="65"/>
      <c r="D108" s="68"/>
      <c r="E108" s="68"/>
      <c r="F108" s="68"/>
    </row>
    <row r="109" spans="1:6" s="57" customFormat="1" x14ac:dyDescent="0.25">
      <c r="A109">
        <v>92</v>
      </c>
      <c r="B109" s="48" t="s">
        <v>85</v>
      </c>
      <c r="C109" s="65"/>
      <c r="D109" s="68"/>
      <c r="E109" s="68"/>
      <c r="F109" s="68"/>
    </row>
    <row r="110" spans="1:6" s="57" customFormat="1" x14ac:dyDescent="0.25">
      <c r="A110">
        <v>93</v>
      </c>
      <c r="B110" s="48" t="s">
        <v>88</v>
      </c>
      <c r="C110" s="65"/>
      <c r="D110" s="68"/>
      <c r="E110" s="68"/>
      <c r="F110" s="68"/>
    </row>
    <row r="111" spans="1:6" s="57" customFormat="1" x14ac:dyDescent="0.25">
      <c r="A111">
        <v>94</v>
      </c>
      <c r="B111" s="48" t="s">
        <v>104</v>
      </c>
      <c r="C111" s="65"/>
      <c r="D111" s="68"/>
      <c r="E111" s="68"/>
      <c r="F111" s="68"/>
    </row>
    <row r="112" spans="1:6" s="57" customFormat="1" x14ac:dyDescent="0.25">
      <c r="A112">
        <v>95</v>
      </c>
      <c r="B112" s="48" t="s">
        <v>92</v>
      </c>
      <c r="C112" s="65"/>
      <c r="D112" s="68"/>
      <c r="E112" s="68"/>
      <c r="F112" s="68"/>
    </row>
    <row r="113" spans="1:6" s="57" customFormat="1" x14ac:dyDescent="0.25">
      <c r="A113">
        <v>96</v>
      </c>
      <c r="B113" s="48" t="s">
        <v>94</v>
      </c>
      <c r="C113" s="65"/>
      <c r="D113" s="68"/>
      <c r="E113" s="68"/>
      <c r="F113" s="68"/>
    </row>
    <row r="114" spans="1:6" s="57" customFormat="1" x14ac:dyDescent="0.25">
      <c r="A114">
        <v>97</v>
      </c>
      <c r="B114" s="48" t="s">
        <v>93</v>
      </c>
      <c r="C114" s="65"/>
      <c r="D114" s="68"/>
      <c r="E114" s="68"/>
      <c r="F114" s="68"/>
    </row>
    <row r="115" spans="1:6" s="57" customFormat="1" x14ac:dyDescent="0.25">
      <c r="A115">
        <v>98</v>
      </c>
      <c r="B115" s="48" t="s">
        <v>95</v>
      </c>
      <c r="C115" s="65"/>
      <c r="D115" s="68"/>
      <c r="E115" s="68"/>
      <c r="F115" s="68"/>
    </row>
    <row r="116" spans="1:6" s="57" customFormat="1" x14ac:dyDescent="0.25">
      <c r="A116">
        <v>99</v>
      </c>
      <c r="B116" s="48" t="s">
        <v>97</v>
      </c>
      <c r="C116" s="65"/>
      <c r="D116" s="68"/>
      <c r="E116" s="68"/>
      <c r="F116" s="68"/>
    </row>
    <row r="117" spans="1:6" s="57" customFormat="1" x14ac:dyDescent="0.25">
      <c r="A117">
        <v>100</v>
      </c>
      <c r="B117" s="48" t="s">
        <v>22</v>
      </c>
      <c r="C117" s="65"/>
      <c r="D117" s="68"/>
      <c r="E117" s="68"/>
      <c r="F117" s="68"/>
    </row>
    <row r="118" spans="1:6" s="57" customFormat="1" x14ac:dyDescent="0.25">
      <c r="A118">
        <v>101</v>
      </c>
      <c r="B118" s="48" t="s">
        <v>103</v>
      </c>
      <c r="C118" s="65"/>
      <c r="D118" s="68"/>
      <c r="E118" s="68"/>
      <c r="F118" s="68"/>
    </row>
    <row r="119" spans="1:6" s="57" customFormat="1" x14ac:dyDescent="0.25">
      <c r="A119">
        <v>102</v>
      </c>
      <c r="B119" s="48" t="s">
        <v>96</v>
      </c>
      <c r="C119" s="65"/>
      <c r="D119" s="68"/>
      <c r="E119" s="68"/>
      <c r="F119" s="68"/>
    </row>
    <row r="120" spans="1:6" s="57" customFormat="1" x14ac:dyDescent="0.25">
      <c r="A120">
        <v>103</v>
      </c>
      <c r="B120" s="48" t="s">
        <v>102</v>
      </c>
      <c r="C120" s="65"/>
      <c r="D120" s="68"/>
      <c r="E120" s="68"/>
      <c r="F120" s="68"/>
    </row>
    <row r="121" spans="1:6" s="57" customFormat="1" x14ac:dyDescent="0.25">
      <c r="A121">
        <v>104</v>
      </c>
      <c r="B121" s="48" t="s">
        <v>106</v>
      </c>
      <c r="C121" s="65"/>
      <c r="D121" s="68"/>
      <c r="E121" s="68"/>
      <c r="F121" s="68"/>
    </row>
    <row r="122" spans="1:6" s="58" customFormat="1" x14ac:dyDescent="0.25">
      <c r="A122">
        <v>105</v>
      </c>
      <c r="B122" s="48" t="s">
        <v>99</v>
      </c>
      <c r="C122" s="65"/>
      <c r="D122" s="68"/>
      <c r="E122" s="68"/>
      <c r="F122" s="68"/>
    </row>
    <row r="123" spans="1:6" s="57" customFormat="1" x14ac:dyDescent="0.25">
      <c r="A123">
        <v>106</v>
      </c>
      <c r="B123" s="48" t="s">
        <v>101</v>
      </c>
      <c r="C123" s="65"/>
      <c r="D123" s="68"/>
      <c r="E123" s="68"/>
      <c r="F123" s="68"/>
    </row>
    <row r="124" spans="1:6" x14ac:dyDescent="0.25">
      <c r="A124">
        <v>107</v>
      </c>
      <c r="B124" s="48" t="s">
        <v>100</v>
      </c>
      <c r="C124" s="65"/>
      <c r="D124" s="68"/>
      <c r="E124" s="68"/>
      <c r="F124" s="68"/>
    </row>
    <row r="125" spans="1:6" x14ac:dyDescent="0.25">
      <c r="A125">
        <v>108</v>
      </c>
      <c r="B125" s="48" t="s">
        <v>98</v>
      </c>
      <c r="C125" s="65"/>
      <c r="D125" s="68"/>
      <c r="E125" s="68"/>
      <c r="F125" s="68"/>
    </row>
    <row r="126" spans="1:6" x14ac:dyDescent="0.25">
      <c r="A126">
        <v>109</v>
      </c>
      <c r="B126" s="48" t="s">
        <v>107</v>
      </c>
      <c r="C126" s="65"/>
      <c r="D126" s="68"/>
      <c r="E126" s="68"/>
      <c r="F126" s="68"/>
    </row>
    <row r="127" spans="1:6" x14ac:dyDescent="0.25">
      <c r="A127">
        <v>110</v>
      </c>
      <c r="B127" s="48" t="s">
        <v>10</v>
      </c>
      <c r="C127" s="65"/>
      <c r="D127" s="68"/>
      <c r="E127" s="68"/>
      <c r="F127" s="68"/>
    </row>
    <row r="128" spans="1:6" x14ac:dyDescent="0.25">
      <c r="A128">
        <v>111</v>
      </c>
      <c r="B128" s="48" t="s">
        <v>109</v>
      </c>
      <c r="C128" s="65"/>
      <c r="D128" s="68"/>
      <c r="E128" s="68"/>
      <c r="F128" s="68"/>
    </row>
    <row r="129" spans="1:6" x14ac:dyDescent="0.25">
      <c r="A129">
        <v>112</v>
      </c>
      <c r="B129" s="48" t="s">
        <v>112</v>
      </c>
      <c r="C129" s="65"/>
      <c r="D129" s="68"/>
      <c r="E129" s="68"/>
      <c r="F129" s="68"/>
    </row>
    <row r="130" spans="1:6" x14ac:dyDescent="0.25">
      <c r="A130">
        <v>113</v>
      </c>
      <c r="B130" s="48" t="s">
        <v>115</v>
      </c>
      <c r="C130" s="65"/>
      <c r="D130" s="68"/>
      <c r="E130" s="68"/>
      <c r="F130" s="68"/>
    </row>
    <row r="131" spans="1:6" x14ac:dyDescent="0.25">
      <c r="A131">
        <v>114</v>
      </c>
      <c r="B131" s="48" t="s">
        <v>116</v>
      </c>
      <c r="C131" s="65"/>
      <c r="D131" s="68"/>
      <c r="E131" s="68"/>
      <c r="F131" s="68"/>
    </row>
    <row r="132" spans="1:6" x14ac:dyDescent="0.25">
      <c r="A132">
        <v>115</v>
      </c>
      <c r="B132" s="48" t="s">
        <v>114</v>
      </c>
      <c r="C132" s="65"/>
      <c r="D132" s="68"/>
      <c r="E132" s="68"/>
      <c r="F132" s="68"/>
    </row>
    <row r="133" spans="1:6" x14ac:dyDescent="0.25">
      <c r="A133">
        <v>116</v>
      </c>
      <c r="B133" s="48" t="s">
        <v>8</v>
      </c>
      <c r="C133" s="65"/>
      <c r="D133" s="68"/>
      <c r="E133" s="68"/>
      <c r="F133" s="68"/>
    </row>
    <row r="134" spans="1:6" x14ac:dyDescent="0.25">
      <c r="A134">
        <v>117</v>
      </c>
      <c r="B134" s="48" t="s">
        <v>113</v>
      </c>
      <c r="C134" s="65"/>
      <c r="D134" s="68"/>
      <c r="E134" s="68"/>
      <c r="F134" s="68"/>
    </row>
    <row r="135" spans="1:6" x14ac:dyDescent="0.25">
      <c r="A135">
        <v>118</v>
      </c>
      <c r="B135" s="48" t="s">
        <v>119</v>
      </c>
      <c r="C135" s="65"/>
      <c r="D135" s="68"/>
      <c r="E135" s="68"/>
      <c r="F135" s="68"/>
    </row>
    <row r="136" spans="1:6" x14ac:dyDescent="0.25">
      <c r="A136">
        <v>119</v>
      </c>
      <c r="B136" s="48" t="s">
        <v>118</v>
      </c>
      <c r="C136" s="65"/>
      <c r="D136" s="68"/>
      <c r="E136" s="68"/>
      <c r="F136" s="68"/>
    </row>
    <row r="137" spans="1:6" x14ac:dyDescent="0.25">
      <c r="A137">
        <v>120</v>
      </c>
      <c r="B137" s="48" t="s">
        <v>108</v>
      </c>
      <c r="C137" s="65"/>
      <c r="D137" s="68"/>
      <c r="E137" s="68"/>
      <c r="F137" s="68"/>
    </row>
    <row r="138" spans="1:6" x14ac:dyDescent="0.25">
      <c r="A138">
        <v>121</v>
      </c>
      <c r="B138" s="48" t="s">
        <v>126</v>
      </c>
      <c r="C138" s="65"/>
      <c r="D138" s="68"/>
      <c r="E138" s="68"/>
      <c r="F138" s="68"/>
    </row>
    <row r="139" spans="1:6" x14ac:dyDescent="0.25">
      <c r="A139">
        <v>122</v>
      </c>
      <c r="B139" s="48" t="s">
        <v>124</v>
      </c>
      <c r="C139" s="65"/>
      <c r="D139" s="68"/>
      <c r="E139" s="68"/>
      <c r="F139" s="68"/>
    </row>
    <row r="140" spans="1:6" x14ac:dyDescent="0.25">
      <c r="A140">
        <v>123</v>
      </c>
      <c r="B140" s="48" t="s">
        <v>121</v>
      </c>
      <c r="C140" s="65"/>
      <c r="D140" s="68"/>
      <c r="E140" s="68"/>
      <c r="F140" s="68"/>
    </row>
    <row r="141" spans="1:6" x14ac:dyDescent="0.25">
      <c r="A141">
        <v>124</v>
      </c>
      <c r="B141" s="48" t="s">
        <v>120</v>
      </c>
      <c r="C141" s="65"/>
      <c r="D141" s="68"/>
      <c r="E141" s="68"/>
      <c r="F141" s="68"/>
    </row>
    <row r="142" spans="1:6" x14ac:dyDescent="0.25">
      <c r="A142">
        <v>125</v>
      </c>
      <c r="B142" s="48" t="s">
        <v>128</v>
      </c>
      <c r="C142" s="65"/>
      <c r="D142" s="68"/>
      <c r="E142" s="68"/>
      <c r="F142" s="68"/>
    </row>
    <row r="143" spans="1:6" x14ac:dyDescent="0.25">
      <c r="A143">
        <v>126</v>
      </c>
      <c r="B143" s="48" t="s">
        <v>129</v>
      </c>
      <c r="C143" s="65"/>
      <c r="D143" s="68"/>
      <c r="E143" s="68"/>
      <c r="F143" s="68"/>
    </row>
    <row r="144" spans="1:6" x14ac:dyDescent="0.25">
      <c r="A144">
        <v>127</v>
      </c>
      <c r="B144" s="48" t="s">
        <v>123</v>
      </c>
      <c r="C144" s="65"/>
      <c r="D144" s="68"/>
      <c r="E144" s="68"/>
      <c r="F144" s="68"/>
    </row>
    <row r="145" spans="1:6" x14ac:dyDescent="0.25">
      <c r="A145">
        <v>128</v>
      </c>
      <c r="B145" s="48" t="s">
        <v>122</v>
      </c>
      <c r="C145" s="65"/>
      <c r="D145" s="68"/>
      <c r="E145" s="68"/>
      <c r="F145" s="68"/>
    </row>
    <row r="146" spans="1:6" x14ac:dyDescent="0.25">
      <c r="A146">
        <v>129</v>
      </c>
      <c r="B146" s="48" t="s">
        <v>131</v>
      </c>
      <c r="C146" s="65"/>
      <c r="D146" s="68"/>
      <c r="E146" s="68"/>
      <c r="F146" s="68"/>
    </row>
    <row r="147" spans="1:6" x14ac:dyDescent="0.25">
      <c r="A147">
        <v>130</v>
      </c>
      <c r="B147" s="48" t="s">
        <v>132</v>
      </c>
      <c r="C147" s="65"/>
      <c r="D147" s="68"/>
      <c r="E147" s="68"/>
      <c r="F147" s="68"/>
    </row>
    <row r="148" spans="1:6" x14ac:dyDescent="0.25">
      <c r="A148">
        <v>131</v>
      </c>
      <c r="B148" s="48" t="s">
        <v>133</v>
      </c>
      <c r="C148" s="65"/>
      <c r="D148" s="68"/>
      <c r="E148" s="68"/>
      <c r="F148" s="68"/>
    </row>
    <row r="149" spans="1:6" x14ac:dyDescent="0.25">
      <c r="A149">
        <v>132</v>
      </c>
      <c r="B149" s="48" t="s">
        <v>134</v>
      </c>
      <c r="C149" s="65"/>
      <c r="D149" s="68"/>
      <c r="E149" s="68"/>
      <c r="F149" s="68"/>
    </row>
    <row r="150" spans="1:6" x14ac:dyDescent="0.25">
      <c r="A150">
        <v>133</v>
      </c>
      <c r="B150" s="48" t="s">
        <v>136</v>
      </c>
      <c r="C150" s="65"/>
      <c r="D150" s="68"/>
      <c r="E150" s="68"/>
      <c r="F150" s="68"/>
    </row>
    <row r="151" spans="1:6" x14ac:dyDescent="0.25">
      <c r="A151">
        <v>134</v>
      </c>
      <c r="B151" s="48" t="s">
        <v>135</v>
      </c>
      <c r="C151" s="65"/>
      <c r="D151" s="68"/>
      <c r="E151" s="68"/>
      <c r="F151" s="68"/>
    </row>
    <row r="152" spans="1:6" x14ac:dyDescent="0.25">
      <c r="A152">
        <v>135</v>
      </c>
      <c r="B152" s="48" t="s">
        <v>137</v>
      </c>
      <c r="C152" s="65"/>
      <c r="D152" s="68"/>
      <c r="E152" s="68"/>
      <c r="F152" s="68"/>
    </row>
    <row r="153" spans="1:6" x14ac:dyDescent="0.25">
      <c r="A153">
        <v>136</v>
      </c>
      <c r="B153" s="48" t="s">
        <v>145</v>
      </c>
      <c r="C153" s="65"/>
      <c r="D153" s="68"/>
      <c r="E153" s="68"/>
      <c r="F153" s="68"/>
    </row>
    <row r="154" spans="1:6" x14ac:dyDescent="0.25">
      <c r="A154">
        <v>137</v>
      </c>
      <c r="B154" s="48" t="s">
        <v>139</v>
      </c>
      <c r="C154" s="65"/>
      <c r="D154" s="68"/>
      <c r="E154" s="68"/>
      <c r="F154" s="68"/>
    </row>
    <row r="155" spans="1:6" x14ac:dyDescent="0.25">
      <c r="A155">
        <v>138</v>
      </c>
      <c r="B155" s="48" t="s">
        <v>148</v>
      </c>
      <c r="C155" s="65"/>
      <c r="D155" s="68"/>
      <c r="E155" s="68"/>
      <c r="F155" s="68"/>
    </row>
    <row r="156" spans="1:6" x14ac:dyDescent="0.25">
      <c r="A156">
        <v>139</v>
      </c>
      <c r="B156" s="48" t="s">
        <v>141</v>
      </c>
      <c r="C156" s="65"/>
      <c r="D156" s="68"/>
      <c r="E156" s="68"/>
      <c r="F156" s="68"/>
    </row>
    <row r="157" spans="1:6" x14ac:dyDescent="0.25">
      <c r="A157">
        <v>140</v>
      </c>
      <c r="B157" s="48" t="s">
        <v>140</v>
      </c>
      <c r="C157" s="65"/>
      <c r="D157" s="68"/>
      <c r="E157" s="68"/>
      <c r="F157" s="68"/>
    </row>
    <row r="158" spans="1:6" x14ac:dyDescent="0.25">
      <c r="A158">
        <v>141</v>
      </c>
      <c r="B158" s="48" t="s">
        <v>158</v>
      </c>
      <c r="C158" s="65"/>
      <c r="D158" s="68"/>
      <c r="E158" s="68"/>
      <c r="F158" s="68"/>
    </row>
    <row r="159" spans="1:6" x14ac:dyDescent="0.25">
      <c r="A159">
        <v>142</v>
      </c>
      <c r="B159" s="48" t="s">
        <v>142</v>
      </c>
      <c r="C159" s="65"/>
      <c r="D159" s="68"/>
      <c r="E159" s="68"/>
      <c r="F159" s="68"/>
    </row>
    <row r="160" spans="1:6" x14ac:dyDescent="0.25">
      <c r="A160">
        <v>143</v>
      </c>
      <c r="B160" s="48" t="s">
        <v>11</v>
      </c>
      <c r="C160" s="65"/>
      <c r="D160" s="68"/>
      <c r="E160" s="68"/>
      <c r="F160" s="68"/>
    </row>
    <row r="161" spans="1:6" x14ac:dyDescent="0.25">
      <c r="A161">
        <v>144</v>
      </c>
      <c r="B161" s="48" t="s">
        <v>174</v>
      </c>
      <c r="C161" s="65"/>
      <c r="D161" s="68"/>
      <c r="E161" s="68"/>
      <c r="F161" s="68"/>
    </row>
    <row r="162" spans="1:6" x14ac:dyDescent="0.25">
      <c r="A162">
        <v>145</v>
      </c>
      <c r="B162" s="48" t="s">
        <v>138</v>
      </c>
      <c r="C162" s="65"/>
      <c r="D162" s="68"/>
      <c r="E162" s="68"/>
      <c r="F162" s="68"/>
    </row>
    <row r="163" spans="1:6" x14ac:dyDescent="0.25">
      <c r="A163">
        <v>146</v>
      </c>
      <c r="B163" s="48" t="s">
        <v>146</v>
      </c>
      <c r="C163" s="65"/>
      <c r="D163" s="68"/>
      <c r="E163" s="68"/>
      <c r="F163" s="68"/>
    </row>
    <row r="164" spans="1:6" x14ac:dyDescent="0.25">
      <c r="A164">
        <v>147</v>
      </c>
      <c r="B164" s="48" t="s">
        <v>147</v>
      </c>
      <c r="C164" s="65"/>
      <c r="D164" s="68"/>
      <c r="E164" s="68"/>
      <c r="F164" s="68"/>
    </row>
    <row r="165" spans="1:6" x14ac:dyDescent="0.25">
      <c r="A165">
        <v>148</v>
      </c>
      <c r="B165" s="48" t="s">
        <v>149</v>
      </c>
      <c r="C165" s="65"/>
      <c r="D165" s="68"/>
      <c r="E165" s="68"/>
      <c r="F165" s="68"/>
    </row>
    <row r="166" spans="1:6" x14ac:dyDescent="0.25">
      <c r="A166">
        <v>149</v>
      </c>
      <c r="B166" s="48" t="s">
        <v>198</v>
      </c>
      <c r="C166" s="65"/>
      <c r="D166" s="68"/>
      <c r="E166" s="68"/>
      <c r="F166" s="68"/>
    </row>
    <row r="167" spans="1:6" x14ac:dyDescent="0.25">
      <c r="A167">
        <v>150</v>
      </c>
      <c r="B167" s="48" t="s">
        <v>154</v>
      </c>
      <c r="C167" s="65"/>
      <c r="D167" s="68"/>
      <c r="E167" s="68"/>
      <c r="F167" s="68"/>
    </row>
    <row r="168" spans="1:6" x14ac:dyDescent="0.25">
      <c r="A168">
        <v>151</v>
      </c>
      <c r="B168" s="48" t="s">
        <v>153</v>
      </c>
      <c r="C168" s="65"/>
      <c r="D168" s="68"/>
      <c r="E168" s="68"/>
      <c r="F168" s="68"/>
    </row>
    <row r="169" spans="1:6" x14ac:dyDescent="0.25">
      <c r="A169">
        <v>152</v>
      </c>
      <c r="B169" s="48" t="s">
        <v>144</v>
      </c>
      <c r="C169" s="65"/>
      <c r="D169" s="68"/>
      <c r="E169" s="68"/>
      <c r="F169" s="68"/>
    </row>
    <row r="170" spans="1:6" x14ac:dyDescent="0.25">
      <c r="A170">
        <v>153</v>
      </c>
      <c r="B170" s="48" t="s">
        <v>151</v>
      </c>
      <c r="C170" s="65"/>
      <c r="D170" s="68"/>
      <c r="E170" s="68"/>
      <c r="F170" s="68"/>
    </row>
    <row r="171" spans="1:6" x14ac:dyDescent="0.25">
      <c r="A171">
        <v>154</v>
      </c>
      <c r="B171" s="48" t="s">
        <v>152</v>
      </c>
      <c r="C171" s="65"/>
      <c r="D171" s="68"/>
      <c r="E171" s="68"/>
      <c r="F171" s="68"/>
    </row>
    <row r="172" spans="1:6" x14ac:dyDescent="0.25">
      <c r="A172">
        <v>155</v>
      </c>
      <c r="B172" s="48" t="s">
        <v>155</v>
      </c>
      <c r="C172" s="65"/>
      <c r="D172" s="68"/>
      <c r="E172" s="68"/>
      <c r="F172" s="68"/>
    </row>
    <row r="173" spans="1:6" x14ac:dyDescent="0.25">
      <c r="A173">
        <v>156</v>
      </c>
      <c r="B173" s="48" t="s">
        <v>15</v>
      </c>
      <c r="C173" s="65"/>
      <c r="D173" s="68"/>
      <c r="E173" s="68"/>
      <c r="F173" s="68"/>
    </row>
    <row r="174" spans="1:6" x14ac:dyDescent="0.25">
      <c r="A174">
        <v>157</v>
      </c>
      <c r="B174" s="48" t="s">
        <v>16</v>
      </c>
      <c r="C174" s="65"/>
      <c r="D174" s="68"/>
      <c r="E174" s="68"/>
      <c r="F174" s="68"/>
    </row>
    <row r="175" spans="1:6" x14ac:dyDescent="0.25">
      <c r="A175">
        <v>158</v>
      </c>
      <c r="B175" s="48" t="s">
        <v>5</v>
      </c>
      <c r="C175" s="65"/>
      <c r="D175" s="68"/>
      <c r="E175" s="68"/>
      <c r="F175" s="68"/>
    </row>
    <row r="176" spans="1:6" x14ac:dyDescent="0.25">
      <c r="A176">
        <v>159</v>
      </c>
      <c r="B176" s="48" t="s">
        <v>156</v>
      </c>
      <c r="C176" s="65"/>
      <c r="D176" s="68"/>
      <c r="E176" s="68"/>
      <c r="F176" s="68"/>
    </row>
    <row r="177" spans="1:6" x14ac:dyDescent="0.25">
      <c r="A177">
        <v>160</v>
      </c>
      <c r="B177" s="48" t="s">
        <v>172</v>
      </c>
      <c r="C177" s="65"/>
      <c r="D177" s="68"/>
      <c r="E177" s="68"/>
      <c r="F177" s="68"/>
    </row>
    <row r="178" spans="1:6" x14ac:dyDescent="0.25">
      <c r="A178">
        <v>161</v>
      </c>
      <c r="B178" s="48" t="s">
        <v>159</v>
      </c>
      <c r="C178" s="65"/>
      <c r="D178" s="68"/>
      <c r="E178" s="68"/>
      <c r="F178" s="68"/>
    </row>
    <row r="179" spans="1:6" x14ac:dyDescent="0.25">
      <c r="A179">
        <v>162</v>
      </c>
      <c r="B179" s="48" t="s">
        <v>157</v>
      </c>
      <c r="C179" s="65"/>
      <c r="D179" s="68"/>
      <c r="E179" s="68"/>
      <c r="F179" s="68"/>
    </row>
    <row r="180" spans="1:6" x14ac:dyDescent="0.25">
      <c r="A180">
        <v>163</v>
      </c>
      <c r="B180" s="48" t="s">
        <v>160</v>
      </c>
      <c r="C180" s="65"/>
      <c r="D180" s="68"/>
      <c r="E180" s="68"/>
      <c r="F180" s="68"/>
    </row>
    <row r="181" spans="1:6" x14ac:dyDescent="0.25">
      <c r="A181">
        <v>164</v>
      </c>
      <c r="B181" s="48" t="s">
        <v>162</v>
      </c>
      <c r="C181" s="65"/>
      <c r="D181" s="68"/>
      <c r="E181" s="68"/>
      <c r="F181" s="68"/>
    </row>
    <row r="182" spans="1:6" x14ac:dyDescent="0.25">
      <c r="A182">
        <v>165</v>
      </c>
      <c r="B182" s="48" t="s">
        <v>161</v>
      </c>
      <c r="C182" s="65"/>
      <c r="D182" s="68"/>
      <c r="E182" s="68"/>
      <c r="F182" s="68"/>
    </row>
    <row r="183" spans="1:6" x14ac:dyDescent="0.25">
      <c r="A183">
        <v>166</v>
      </c>
      <c r="B183" s="48" t="s">
        <v>164</v>
      </c>
      <c r="C183" s="65"/>
      <c r="D183" s="68"/>
      <c r="E183" s="68"/>
      <c r="F183" s="68"/>
    </row>
    <row r="184" spans="1:6" x14ac:dyDescent="0.25">
      <c r="A184">
        <v>167</v>
      </c>
      <c r="B184" s="48" t="s">
        <v>166</v>
      </c>
      <c r="C184" s="65"/>
      <c r="D184" s="68"/>
      <c r="E184" s="68"/>
      <c r="F184" s="68"/>
    </row>
    <row r="185" spans="1:6" x14ac:dyDescent="0.25">
      <c r="A185">
        <v>168</v>
      </c>
      <c r="B185" s="48" t="s">
        <v>7</v>
      </c>
      <c r="C185" s="65"/>
      <c r="D185" s="68"/>
      <c r="E185" s="68"/>
      <c r="F185" s="68"/>
    </row>
    <row r="186" spans="1:6" x14ac:dyDescent="0.25">
      <c r="A186">
        <v>169</v>
      </c>
      <c r="B186" s="48" t="s">
        <v>169</v>
      </c>
      <c r="C186" s="65"/>
      <c r="D186" s="68"/>
      <c r="E186" s="68"/>
      <c r="F186" s="68"/>
    </row>
    <row r="187" spans="1:6" x14ac:dyDescent="0.25">
      <c r="A187">
        <v>170</v>
      </c>
      <c r="B187" s="48" t="s">
        <v>171</v>
      </c>
      <c r="C187" s="65"/>
      <c r="D187" s="68"/>
      <c r="E187" s="68"/>
      <c r="F187" s="68"/>
    </row>
    <row r="188" spans="1:6" x14ac:dyDescent="0.25">
      <c r="A188">
        <v>171</v>
      </c>
      <c r="B188" s="48" t="s">
        <v>173</v>
      </c>
      <c r="C188" s="65"/>
      <c r="D188" s="68"/>
      <c r="E188" s="68"/>
      <c r="F188" s="68"/>
    </row>
    <row r="189" spans="1:6" x14ac:dyDescent="0.25">
      <c r="A189">
        <v>172</v>
      </c>
      <c r="B189" s="48" t="s">
        <v>165</v>
      </c>
      <c r="C189" s="65"/>
      <c r="D189" s="68"/>
      <c r="E189" s="68"/>
      <c r="F189" s="68"/>
    </row>
    <row r="190" spans="1:6" x14ac:dyDescent="0.25">
      <c r="A190">
        <v>173</v>
      </c>
      <c r="B190" s="48" t="s">
        <v>167</v>
      </c>
      <c r="C190" s="65"/>
      <c r="D190" s="68"/>
      <c r="E190" s="68"/>
      <c r="F190" s="68"/>
    </row>
    <row r="191" spans="1:6" x14ac:dyDescent="0.25">
      <c r="A191">
        <v>174</v>
      </c>
      <c r="B191" s="48" t="s">
        <v>163</v>
      </c>
      <c r="C191" s="65"/>
      <c r="D191" s="68"/>
      <c r="E191" s="68"/>
      <c r="F191" s="68"/>
    </row>
    <row r="192" spans="1:6" x14ac:dyDescent="0.25">
      <c r="A192">
        <v>175</v>
      </c>
      <c r="B192" s="48" t="s">
        <v>170</v>
      </c>
      <c r="C192" s="65"/>
      <c r="D192" s="68"/>
      <c r="E192" s="68"/>
      <c r="F192" s="68"/>
    </row>
    <row r="193" spans="1:6" x14ac:dyDescent="0.25">
      <c r="A193">
        <v>176</v>
      </c>
      <c r="B193" s="48" t="s">
        <v>168</v>
      </c>
      <c r="C193" s="65"/>
      <c r="D193" s="68"/>
      <c r="E193" s="68"/>
      <c r="F193" s="68"/>
    </row>
    <row r="194" spans="1:6" x14ac:dyDescent="0.25">
      <c r="A194">
        <v>177</v>
      </c>
      <c r="B194" s="48" t="s">
        <v>192</v>
      </c>
      <c r="C194" s="65"/>
      <c r="D194" s="68"/>
      <c r="E194" s="68"/>
      <c r="F194" s="68"/>
    </row>
    <row r="195" spans="1:6" x14ac:dyDescent="0.25">
      <c r="A195">
        <v>178</v>
      </c>
      <c r="B195" s="48" t="s">
        <v>183</v>
      </c>
      <c r="C195" s="65"/>
      <c r="D195" s="68"/>
      <c r="E195" s="68"/>
      <c r="F195" s="68"/>
    </row>
    <row r="196" spans="1:6" x14ac:dyDescent="0.25">
      <c r="A196">
        <v>179</v>
      </c>
      <c r="B196" s="48" t="s">
        <v>182</v>
      </c>
      <c r="C196" s="65"/>
      <c r="D196" s="68"/>
      <c r="E196" s="68"/>
      <c r="F196" s="68"/>
    </row>
    <row r="197" spans="1:6" x14ac:dyDescent="0.25">
      <c r="A197">
        <v>180</v>
      </c>
      <c r="B197" s="48" t="s">
        <v>181</v>
      </c>
      <c r="C197" s="65"/>
      <c r="D197" s="68"/>
      <c r="E197" s="68"/>
      <c r="F197" s="68"/>
    </row>
    <row r="198" spans="1:6" x14ac:dyDescent="0.25">
      <c r="A198">
        <v>181</v>
      </c>
      <c r="B198" s="48" t="s">
        <v>180</v>
      </c>
      <c r="C198" s="65"/>
      <c r="D198" s="68"/>
      <c r="E198" s="68"/>
      <c r="F198" s="68"/>
    </row>
    <row r="199" spans="1:6" x14ac:dyDescent="0.25">
      <c r="A199">
        <v>182</v>
      </c>
      <c r="B199" s="48" t="s">
        <v>175</v>
      </c>
      <c r="C199" s="65"/>
      <c r="D199" s="68"/>
      <c r="E199" s="68"/>
      <c r="F199" s="68"/>
    </row>
    <row r="200" spans="1:6" x14ac:dyDescent="0.25">
      <c r="A200">
        <v>183</v>
      </c>
      <c r="B200" s="48" t="s">
        <v>177</v>
      </c>
      <c r="C200" s="65"/>
      <c r="D200" s="68"/>
      <c r="E200" s="68"/>
      <c r="F200" s="68"/>
    </row>
    <row r="201" spans="1:6" x14ac:dyDescent="0.25">
      <c r="A201">
        <v>184</v>
      </c>
      <c r="B201" s="48" t="s">
        <v>176</v>
      </c>
      <c r="C201" s="65"/>
      <c r="D201" s="68"/>
      <c r="E201" s="68"/>
      <c r="F201" s="68"/>
    </row>
    <row r="202" spans="1:6" x14ac:dyDescent="0.25">
      <c r="A202">
        <v>185</v>
      </c>
      <c r="B202" s="48" t="s">
        <v>178</v>
      </c>
      <c r="C202" s="65"/>
      <c r="D202" s="68"/>
      <c r="E202" s="68"/>
      <c r="F202" s="68"/>
    </row>
    <row r="203" spans="1:6" x14ac:dyDescent="0.25">
      <c r="A203">
        <v>186</v>
      </c>
      <c r="B203" s="48" t="s">
        <v>184</v>
      </c>
      <c r="C203" s="65"/>
      <c r="D203" s="68"/>
      <c r="E203" s="68"/>
      <c r="F203" s="68"/>
    </row>
    <row r="204" spans="1:6" x14ac:dyDescent="0.25">
      <c r="A204">
        <v>187</v>
      </c>
      <c r="B204" s="48" t="s">
        <v>179</v>
      </c>
      <c r="C204" s="65"/>
      <c r="D204" s="68"/>
      <c r="E204" s="68"/>
      <c r="F204" s="68"/>
    </row>
    <row r="205" spans="1:6" x14ac:dyDescent="0.25">
      <c r="A205">
        <v>188</v>
      </c>
      <c r="B205" s="48" t="s">
        <v>188</v>
      </c>
      <c r="C205" s="65"/>
      <c r="D205" s="68"/>
      <c r="E205" s="68"/>
      <c r="F205" s="68"/>
    </row>
    <row r="206" spans="1:6" x14ac:dyDescent="0.25">
      <c r="A206">
        <v>189</v>
      </c>
      <c r="B206" s="48" t="s">
        <v>60</v>
      </c>
      <c r="C206" s="65"/>
      <c r="D206" s="68"/>
      <c r="E206" s="68"/>
      <c r="F206" s="68"/>
    </row>
    <row r="207" spans="1:6" x14ac:dyDescent="0.25">
      <c r="A207">
        <v>190</v>
      </c>
      <c r="B207" s="48" t="s">
        <v>187</v>
      </c>
      <c r="C207" s="65"/>
      <c r="D207" s="68"/>
      <c r="E207" s="68"/>
      <c r="F207" s="68"/>
    </row>
    <row r="208" spans="1:6" x14ac:dyDescent="0.25">
      <c r="A208">
        <v>191</v>
      </c>
      <c r="B208" s="48" t="s">
        <v>191</v>
      </c>
      <c r="C208" s="65"/>
      <c r="D208" s="68"/>
      <c r="E208" s="68"/>
      <c r="F208" s="68"/>
    </row>
    <row r="209" spans="1:6" x14ac:dyDescent="0.25">
      <c r="A209">
        <v>192</v>
      </c>
      <c r="B209" s="48" t="s">
        <v>186</v>
      </c>
      <c r="C209" s="65"/>
      <c r="D209" s="68"/>
      <c r="E209" s="68"/>
      <c r="F209" s="68"/>
    </row>
    <row r="210" spans="1:6" x14ac:dyDescent="0.25">
      <c r="A210">
        <v>193</v>
      </c>
      <c r="B210" s="48" t="s">
        <v>193</v>
      </c>
      <c r="C210" s="65"/>
      <c r="D210" s="68"/>
      <c r="E210" s="68"/>
      <c r="F210" s="68"/>
    </row>
    <row r="211" spans="1:6" x14ac:dyDescent="0.25">
      <c r="A211">
        <v>194</v>
      </c>
      <c r="B211" s="48" t="s">
        <v>194</v>
      </c>
      <c r="C211" s="65"/>
      <c r="D211" s="68"/>
      <c r="E211" s="68"/>
      <c r="F211" s="68"/>
    </row>
    <row r="212" spans="1:6" x14ac:dyDescent="0.25">
      <c r="A212">
        <v>195</v>
      </c>
      <c r="B212" s="48" t="s">
        <v>195</v>
      </c>
      <c r="C212" s="65"/>
      <c r="D212" s="68"/>
      <c r="E212" s="68"/>
      <c r="F212" s="68"/>
    </row>
    <row r="213" spans="1:6" x14ac:dyDescent="0.25">
      <c r="A213">
        <v>196</v>
      </c>
      <c r="B213" s="48" t="s">
        <v>196</v>
      </c>
      <c r="C213" s="65"/>
      <c r="D213" s="68"/>
      <c r="E213" s="68"/>
      <c r="F213" s="68"/>
    </row>
    <row r="214" spans="1:6" x14ac:dyDescent="0.25">
      <c r="A214">
        <v>197</v>
      </c>
      <c r="B214" s="48" t="s">
        <v>197</v>
      </c>
      <c r="C214" s="65"/>
      <c r="D214" s="68"/>
      <c r="E214" s="68"/>
      <c r="F214" s="68"/>
    </row>
    <row r="215" spans="1:6" x14ac:dyDescent="0.25">
      <c r="A215">
        <v>198</v>
      </c>
      <c r="B215" s="48" t="s">
        <v>64</v>
      </c>
      <c r="C215" s="65"/>
      <c r="D215" s="68"/>
      <c r="E215" s="68"/>
      <c r="F215" s="68"/>
    </row>
    <row r="216" spans="1:6" x14ac:dyDescent="0.25">
      <c r="A216">
        <v>199</v>
      </c>
      <c r="B216" s="48" t="s">
        <v>199</v>
      </c>
      <c r="C216" s="65"/>
      <c r="D216" s="68"/>
      <c r="E216" s="68"/>
      <c r="F216" s="68"/>
    </row>
    <row r="217" spans="1:6" x14ac:dyDescent="0.25">
      <c r="A217">
        <v>200</v>
      </c>
      <c r="B217" s="48" t="s">
        <v>205</v>
      </c>
      <c r="C217" s="65"/>
      <c r="D217" s="68"/>
      <c r="E217" s="68"/>
      <c r="F217" s="68"/>
    </row>
    <row r="218" spans="1:6" x14ac:dyDescent="0.25">
      <c r="A218">
        <v>201</v>
      </c>
      <c r="B218" s="48" t="s">
        <v>202</v>
      </c>
      <c r="C218" s="65"/>
      <c r="D218" s="68"/>
      <c r="E218" s="68"/>
      <c r="F218" s="68"/>
    </row>
    <row r="219" spans="1:6" x14ac:dyDescent="0.25">
      <c r="A219">
        <v>202</v>
      </c>
      <c r="B219" s="48" t="s">
        <v>200</v>
      </c>
      <c r="C219" s="65"/>
      <c r="D219" s="68"/>
      <c r="E219" s="68"/>
      <c r="F219" s="68"/>
    </row>
    <row r="220" spans="1:6" x14ac:dyDescent="0.25">
      <c r="A220">
        <v>203</v>
      </c>
      <c r="B220" s="48" t="s">
        <v>201</v>
      </c>
      <c r="C220" s="65"/>
      <c r="D220" s="68"/>
      <c r="E220" s="68"/>
      <c r="F220" s="68"/>
    </row>
    <row r="221" spans="1:6" x14ac:dyDescent="0.25">
      <c r="A221">
        <v>204</v>
      </c>
      <c r="B221" s="48" t="s">
        <v>207</v>
      </c>
      <c r="C221" s="65"/>
      <c r="D221" s="68"/>
      <c r="E221" s="68"/>
      <c r="F221" s="68"/>
    </row>
    <row r="222" spans="1:6" x14ac:dyDescent="0.25">
      <c r="A222">
        <v>205</v>
      </c>
      <c r="B222" s="48" t="s">
        <v>203</v>
      </c>
      <c r="C222" s="65"/>
      <c r="D222" s="68"/>
      <c r="E222" s="68"/>
      <c r="F222" s="68"/>
    </row>
    <row r="223" spans="1:6" x14ac:dyDescent="0.25">
      <c r="A223">
        <v>206</v>
      </c>
      <c r="B223" s="48" t="s">
        <v>206</v>
      </c>
      <c r="C223" s="65"/>
      <c r="D223" s="68"/>
      <c r="E223" s="68"/>
      <c r="F223" s="68"/>
    </row>
    <row r="224" spans="1:6" x14ac:dyDescent="0.25">
      <c r="A224">
        <v>207</v>
      </c>
      <c r="B224" s="48" t="s">
        <v>204</v>
      </c>
      <c r="C224" s="65"/>
      <c r="D224" s="68"/>
      <c r="E224" s="68"/>
      <c r="F224" s="68"/>
    </row>
    <row r="225" spans="1:6" x14ac:dyDescent="0.25">
      <c r="A225">
        <v>208</v>
      </c>
      <c r="B225" s="48" t="s">
        <v>210</v>
      </c>
      <c r="C225" s="65"/>
      <c r="D225" s="68"/>
      <c r="E225" s="68"/>
      <c r="F225" s="68"/>
    </row>
    <row r="226" spans="1:6" x14ac:dyDescent="0.25">
      <c r="A226">
        <v>209</v>
      </c>
      <c r="B226" s="48" t="s">
        <v>212</v>
      </c>
      <c r="C226" s="65"/>
      <c r="D226" s="68"/>
      <c r="E226" s="68"/>
      <c r="F226" s="68"/>
    </row>
    <row r="227" spans="1:6" x14ac:dyDescent="0.25">
      <c r="A227">
        <v>210</v>
      </c>
      <c r="B227" s="48" t="s">
        <v>211</v>
      </c>
      <c r="C227" s="65"/>
      <c r="D227" s="68"/>
      <c r="E227" s="68"/>
      <c r="F227" s="68"/>
    </row>
    <row r="228" spans="1:6" x14ac:dyDescent="0.25">
      <c r="A228">
        <v>211</v>
      </c>
      <c r="B228" s="48" t="s">
        <v>208</v>
      </c>
      <c r="C228" s="65"/>
      <c r="D228" s="68"/>
      <c r="E228" s="68"/>
      <c r="F228" s="68"/>
    </row>
    <row r="229" spans="1:6" x14ac:dyDescent="0.25">
      <c r="A229">
        <v>212</v>
      </c>
      <c r="B229" s="48" t="s">
        <v>209</v>
      </c>
      <c r="C229" s="65"/>
      <c r="D229" s="68"/>
      <c r="E229" s="68"/>
      <c r="F229" s="68"/>
    </row>
    <row r="230" spans="1:6" x14ac:dyDescent="0.25">
      <c r="A230">
        <v>213</v>
      </c>
      <c r="B230" s="48" t="s">
        <v>213</v>
      </c>
      <c r="C230" s="65"/>
      <c r="D230" s="68"/>
      <c r="E230" s="68"/>
      <c r="F230" s="68"/>
    </row>
    <row r="231" spans="1:6" x14ac:dyDescent="0.25">
      <c r="A231">
        <v>214</v>
      </c>
      <c r="B231" s="48" t="s">
        <v>214</v>
      </c>
      <c r="C231" s="65"/>
      <c r="D231" s="68"/>
      <c r="E231" s="68"/>
      <c r="F231" s="68"/>
    </row>
    <row r="232" spans="1:6" x14ac:dyDescent="0.25">
      <c r="A232">
        <v>215</v>
      </c>
      <c r="B232" s="48" t="s">
        <v>215</v>
      </c>
      <c r="C232" s="65"/>
      <c r="D232" s="68"/>
      <c r="E232" s="68"/>
      <c r="F232" s="68"/>
    </row>
    <row r="233" spans="1:6" x14ac:dyDescent="0.25">
      <c r="A233">
        <v>216</v>
      </c>
      <c r="B233" s="48" t="s">
        <v>216</v>
      </c>
      <c r="C233" s="65"/>
      <c r="D233" s="68"/>
      <c r="E233" s="68"/>
      <c r="F233" s="68"/>
    </row>
    <row r="234" spans="1:6" x14ac:dyDescent="0.25">
      <c r="A234">
        <v>217</v>
      </c>
      <c r="B234" s="48" t="s">
        <v>217</v>
      </c>
      <c r="C234" s="65"/>
      <c r="D234" s="68"/>
      <c r="E234" s="68"/>
      <c r="F234" s="68"/>
    </row>
    <row r="235" spans="1:6" x14ac:dyDescent="0.25">
      <c r="A235">
        <v>218</v>
      </c>
      <c r="B235" s="48" t="s">
        <v>218</v>
      </c>
      <c r="C235" s="65"/>
      <c r="D235" s="68"/>
      <c r="E235" s="68"/>
      <c r="F235" s="68"/>
    </row>
    <row r="236" spans="1:6" x14ac:dyDescent="0.25">
      <c r="A236">
        <v>219</v>
      </c>
      <c r="B236" s="48" t="s">
        <v>221</v>
      </c>
      <c r="C236" s="65"/>
      <c r="D236" s="68"/>
      <c r="E236" s="68"/>
      <c r="F236" s="68"/>
    </row>
    <row r="237" spans="1:6" x14ac:dyDescent="0.25">
      <c r="A237">
        <v>220</v>
      </c>
      <c r="B237" s="48" t="s">
        <v>219</v>
      </c>
      <c r="C237" s="65"/>
      <c r="D237" s="68"/>
      <c r="E237" s="68"/>
      <c r="F237" s="68"/>
    </row>
    <row r="238" spans="1:6" ht="15.75" thickBot="1" x14ac:dyDescent="0.3">
      <c r="A238" s="69">
        <v>90011</v>
      </c>
      <c r="B238" s="48" t="s">
        <v>220</v>
      </c>
      <c r="C238" s="65"/>
      <c r="D238" s="68"/>
      <c r="E238" s="68"/>
      <c r="F238" s="68"/>
    </row>
  </sheetData>
  <sortState ref="A27:B245">
    <sortCondition ref="A27"/>
  </sortState>
  <mergeCells count="1">
    <mergeCell ref="B1:E1"/>
  </mergeCells>
  <printOptions gridLines="1"/>
  <pageMargins left="0.19685039370078741" right="0.19685039370078741" top="0.55118110236220474" bottom="0.39370078740157483" header="0.31496062992125984" footer="0.11811023622047245"/>
  <pageSetup paperSize="9" scale="80" orientation="portrait" r:id="rId1"/>
  <headerFooter>
    <oddFooter>&amp;RPágina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Oferta Tecnica</vt:lpstr>
      <vt:lpstr>'Oferta Tecnica'!Títulos_a_imprimir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n220239</dc:creator>
  <cp:lastModifiedBy>X058448</cp:lastModifiedBy>
  <cp:lastPrinted>2021-06-02T15:08:50Z</cp:lastPrinted>
  <dcterms:created xsi:type="dcterms:W3CDTF">2021-05-25T10:43:16Z</dcterms:created>
  <dcterms:modified xsi:type="dcterms:W3CDTF">2022-01-24T07:40:19Z</dcterms:modified>
</cp:coreProperties>
</file>