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3655" windowHeight="9210"/>
  </bookViews>
  <sheets>
    <sheet name="Resumen MATZADA MUGARA-01" sheetId="15" r:id="rId1"/>
  </sheets>
  <calcPr calcId="145621"/>
</workbook>
</file>

<file path=xl/calcChain.xml><?xml version="1.0" encoding="utf-8"?>
<calcChain xmlns="http://schemas.openxmlformats.org/spreadsheetml/2006/main">
  <c r="L36" i="15" l="1"/>
  <c r="J18" i="15"/>
  <c r="J17" i="15"/>
  <c r="N16" i="15"/>
  <c r="L16" i="15"/>
  <c r="E14" i="15"/>
  <c r="C14" i="15"/>
  <c r="E13" i="15"/>
  <c r="C13" i="15"/>
  <c r="E12" i="15"/>
  <c r="C12" i="15"/>
  <c r="E11" i="15"/>
  <c r="C11" i="15"/>
  <c r="E10" i="15"/>
  <c r="C10" i="15"/>
  <c r="E9" i="15"/>
  <c r="C9" i="15"/>
  <c r="E8" i="15"/>
  <c r="C8" i="15"/>
  <c r="E16" i="15" l="1"/>
  <c r="J19" i="15"/>
  <c r="K19" i="15" s="1"/>
  <c r="K21" i="15" s="1"/>
  <c r="K24" i="15" s="1"/>
  <c r="K26" i="15" s="1"/>
  <c r="K28" i="15" s="1"/>
  <c r="F9" i="15"/>
  <c r="D17" i="15"/>
  <c r="L40" i="15"/>
  <c r="F12" i="15"/>
  <c r="F8" i="15"/>
  <c r="D18" i="15"/>
  <c r="F14" i="15"/>
  <c r="F10" i="15"/>
  <c r="F11" i="15"/>
  <c r="F13" i="15"/>
  <c r="D19" i="15" l="1"/>
  <c r="F16" i="15"/>
  <c r="E19" i="15"/>
  <c r="E21" i="15" s="1"/>
  <c r="E24" i="15" s="1"/>
  <c r="E26" i="15" l="1"/>
  <c r="E28" i="15" s="1"/>
  <c r="L41" i="15" s="1"/>
</calcChain>
</file>

<file path=xl/sharedStrings.xml><?xml version="1.0" encoding="utf-8"?>
<sst xmlns="http://schemas.openxmlformats.org/spreadsheetml/2006/main" count="70" uniqueCount="53">
  <si>
    <t>CAPITULO</t>
  </si>
  <si>
    <t>RESUMEN</t>
  </si>
  <si>
    <t>GASTOS GENERALES 13%</t>
  </si>
  <si>
    <t>BENEFICIO INDUSTRIAL 6%</t>
  </si>
  <si>
    <t>SUMA GG + BI</t>
  </si>
  <si>
    <t>TOTAL CERTIFICACION A ORIGEN</t>
  </si>
  <si>
    <t>DEDUCCION CERTIFICACION ANTERIOR</t>
  </si>
  <si>
    <t>-16,00% BAJA DE ADJUDICACION (Aplicada en precios unitarios)</t>
  </si>
  <si>
    <t>I.V.A.  21%</t>
  </si>
  <si>
    <t>€</t>
  </si>
  <si>
    <t>RATIO / M2</t>
  </si>
  <si>
    <t>%</t>
  </si>
  <si>
    <t xml:space="preserve">IMPORTE </t>
  </si>
  <si>
    <t xml:space="preserve">Promotor:                                                                           </t>
  </si>
  <si>
    <t xml:space="preserve">   Autores del Proyecto:        </t>
  </si>
  <si>
    <t>01</t>
  </si>
  <si>
    <t>02</t>
  </si>
  <si>
    <t>03</t>
  </si>
  <si>
    <t>04</t>
  </si>
  <si>
    <t>05</t>
  </si>
  <si>
    <t>06</t>
  </si>
  <si>
    <t>07</t>
  </si>
  <si>
    <t>TOTAL EJECUCIÓN MATERIAL (PEM)</t>
  </si>
  <si>
    <t>TOTAL PRESUPUESTO CONTRATA (PEC)</t>
  </si>
  <si>
    <t>r</t>
  </si>
  <si>
    <t>DEMOLICIONES.</t>
  </si>
  <si>
    <t>MOVIMIENTO DE TIERRAS.</t>
  </si>
  <si>
    <t>GESTION DE RESIDUOS.</t>
  </si>
  <si>
    <t>CONTROL DE CALIDAD.</t>
  </si>
  <si>
    <t>SEGURIDAD Y SALUD.</t>
  </si>
  <si>
    <t xml:space="preserve">IMPORTE TOTAL PRESUPUESTO </t>
  </si>
  <si>
    <t>AYUNTAMIENTO DE IRUN.</t>
  </si>
  <si>
    <t xml:space="preserve">VAUMM ARQUITECTURA Y URBANISMO S.L.P.                             </t>
  </si>
  <si>
    <t>PLANTA 0</t>
  </si>
  <si>
    <t>PLANTA 1</t>
  </si>
  <si>
    <t>PLANTA 2</t>
  </si>
  <si>
    <t>PLANTA 3</t>
  </si>
  <si>
    <t>RATIO /PEM</t>
  </si>
  <si>
    <t>RATIO CONTRATA</t>
  </si>
  <si>
    <t>RESUMEN PRESUPUESTO EJECUCION DE OBRA</t>
  </si>
  <si>
    <t>PROYECTO DE ACONDICIONAMIENTO DEL ESPACIO URBANO MATZADA</t>
  </si>
  <si>
    <t>BERA (Nafarroa)</t>
  </si>
  <si>
    <t>M02</t>
  </si>
  <si>
    <t>M03</t>
  </si>
  <si>
    <t>M04</t>
  </si>
  <si>
    <t>PAVIMENTOS Y REVESTIMIENTOS; SUELO ESTABILIZADO.</t>
  </si>
  <si>
    <t>M05</t>
  </si>
  <si>
    <t>M06</t>
  </si>
  <si>
    <t>INSTALACION DE SANEAMIENTO AGUAS PLUVIALES.</t>
  </si>
  <si>
    <t>M07</t>
  </si>
  <si>
    <t>M08</t>
  </si>
  <si>
    <r>
      <t xml:space="preserve">Asciende el presupuesto general a la expresada cantidad de </t>
    </r>
    <r>
      <rPr>
        <b/>
        <i/>
        <sz val="10"/>
        <rFont val="Arial"/>
        <family val="2"/>
      </rPr>
      <t>CIENTO TREINTA Y UN MIL SETECIENTOS TREINTA Y DOS Euros CON SETENTA Y UN Céntimos</t>
    </r>
    <r>
      <rPr>
        <i/>
        <sz val="10"/>
        <rFont val="Arial"/>
        <family val="2"/>
      </rPr>
      <t>.</t>
    </r>
  </si>
  <si>
    <t>4 de junio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</si>
</sst>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i/>
      <sz val="10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sz val="13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8"/>
      <color theme="0"/>
      <name val="Arial"/>
      <family val="2"/>
    </font>
    <font>
      <sz val="9"/>
      <color theme="0"/>
      <name val="Arial"/>
      <family val="2"/>
    </font>
    <font>
      <b/>
      <sz val="13"/>
      <color theme="0"/>
      <name val="Arial"/>
      <family val="2"/>
    </font>
    <font>
      <b/>
      <i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6" fillId="0" borderId="0" xfId="2" applyFont="1"/>
    <xf numFmtId="49" fontId="3" fillId="0" borderId="0" xfId="0" applyNumberFormat="1" applyFont="1"/>
    <xf numFmtId="4" fontId="6" fillId="0" borderId="1" xfId="0" applyNumberFormat="1" applyFont="1" applyBorder="1"/>
    <xf numFmtId="4" fontId="6" fillId="0" borderId="0" xfId="0" applyNumberFormat="1" applyFont="1" applyBorder="1"/>
    <xf numFmtId="0" fontId="3" fillId="0" borderId="0" xfId="0" applyFont="1"/>
    <xf numFmtId="0" fontId="5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5" fillId="0" borderId="1" xfId="0" applyFont="1" applyBorder="1"/>
    <xf numFmtId="4" fontId="5" fillId="0" borderId="1" xfId="0" applyNumberFormat="1" applyFont="1" applyBorder="1"/>
    <xf numFmtId="0" fontId="3" fillId="0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3" applyFont="1"/>
    <xf numFmtId="0" fontId="3" fillId="0" borderId="2" xfId="0" applyFont="1" applyBorder="1"/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right"/>
    </xf>
    <xf numFmtId="4" fontId="3" fillId="0" borderId="2" xfId="0" applyNumberFormat="1" applyFont="1" applyBorder="1"/>
    <xf numFmtId="4" fontId="8" fillId="0" borderId="0" xfId="0" applyNumberFormat="1" applyFont="1"/>
    <xf numFmtId="0" fontId="6" fillId="0" borderId="0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3" fillId="0" borderId="0" xfId="0" applyFont="1" applyFill="1" applyBorder="1"/>
    <xf numFmtId="4" fontId="12" fillId="0" borderId="0" xfId="0" applyNumberFormat="1" applyFont="1" applyFill="1" applyBorder="1"/>
    <xf numFmtId="0" fontId="13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4" fontId="13" fillId="0" borderId="0" xfId="0" applyNumberFormat="1" applyFont="1" applyFill="1" applyBorder="1" applyAlignment="1">
      <alignment horizontal="left"/>
    </xf>
    <xf numFmtId="4" fontId="13" fillId="0" borderId="0" xfId="0" applyNumberFormat="1" applyFont="1" applyFill="1" applyBorder="1"/>
    <xf numFmtId="0" fontId="12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7" fillId="0" borderId="0" xfId="0" applyFont="1" applyFill="1" applyBorder="1"/>
    <xf numFmtId="0" fontId="18" fillId="0" borderId="0" xfId="0" applyFont="1" applyFill="1" applyBorder="1" applyAlignment="1">
      <alignment horizontal="right"/>
    </xf>
    <xf numFmtId="4" fontId="18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/>
    <xf numFmtId="0" fontId="3" fillId="0" borderId="0" xfId="0" applyFont="1" applyAlignment="1">
      <alignment horizontal="left"/>
    </xf>
    <xf numFmtId="0" fontId="13" fillId="0" borderId="0" xfId="0" applyFont="1" applyFill="1" applyBorder="1" applyAlignment="1">
      <alignment horizontal="center"/>
    </xf>
    <xf numFmtId="4" fontId="3" fillId="0" borderId="2" xfId="0" applyNumberFormat="1" applyFont="1" applyBorder="1" applyAlignment="1">
      <alignment horizontal="right"/>
    </xf>
    <xf numFmtId="10" fontId="20" fillId="0" borderId="2" xfId="4" applyNumberFormat="1" applyFont="1" applyBorder="1"/>
    <xf numFmtId="0" fontId="3" fillId="0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6" fillId="0" borderId="4" xfId="0" applyFont="1" applyFill="1" applyBorder="1"/>
    <xf numFmtId="0" fontId="6" fillId="0" borderId="4" xfId="0" applyFont="1" applyBorder="1"/>
    <xf numFmtId="4" fontId="6" fillId="0" borderId="4" xfId="0" applyNumberFormat="1" applyFont="1" applyBorder="1"/>
    <xf numFmtId="10" fontId="10" fillId="0" borderId="4" xfId="0" applyNumberFormat="1" applyFont="1" applyBorder="1"/>
    <xf numFmtId="0" fontId="3" fillId="0" borderId="4" xfId="0" applyFont="1" applyFill="1" applyBorder="1"/>
    <xf numFmtId="4" fontId="3" fillId="0" borderId="4" xfId="0" applyNumberFormat="1" applyFont="1" applyBorder="1"/>
    <xf numFmtId="0" fontId="9" fillId="0" borderId="4" xfId="0" applyFont="1" applyBorder="1"/>
    <xf numFmtId="4" fontId="9" fillId="0" borderId="4" xfId="0" applyNumberFormat="1" applyFont="1" applyBorder="1"/>
    <xf numFmtId="0" fontId="19" fillId="3" borderId="4" xfId="0" applyFont="1" applyFill="1" applyBorder="1"/>
    <xf numFmtId="0" fontId="4" fillId="3" borderId="4" xfId="0" applyFont="1" applyFill="1" applyBorder="1"/>
    <xf numFmtId="4" fontId="4" fillId="3" borderId="4" xfId="0" applyNumberFormat="1" applyFont="1" applyFill="1" applyBorder="1"/>
    <xf numFmtId="164" fontId="4" fillId="3" borderId="4" xfId="1" applyNumberFormat="1" applyFont="1" applyFill="1" applyBorder="1"/>
    <xf numFmtId="0" fontId="12" fillId="0" borderId="0" xfId="0" applyFont="1" applyFill="1" applyBorder="1" applyAlignment="1"/>
    <xf numFmtId="2" fontId="12" fillId="0" borderId="0" xfId="0" applyNumberFormat="1" applyFont="1" applyFill="1" applyBorder="1" applyAlignment="1"/>
    <xf numFmtId="10" fontId="12" fillId="0" borderId="0" xfId="4" applyNumberFormat="1" applyFont="1" applyFill="1" applyBorder="1" applyAlignment="1"/>
    <xf numFmtId="4" fontId="12" fillId="0" borderId="0" xfId="0" applyNumberFormat="1" applyFont="1" applyFill="1" applyBorder="1" applyAlignment="1"/>
    <xf numFmtId="0" fontId="13" fillId="0" borderId="0" xfId="0" applyFont="1" applyFill="1" applyBorder="1" applyAlignment="1"/>
    <xf numFmtId="4" fontId="13" fillId="0" borderId="0" xfId="0" applyNumberFormat="1" applyFont="1" applyFill="1" applyBorder="1" applyAlignment="1"/>
    <xf numFmtId="4" fontId="12" fillId="0" borderId="0" xfId="0" applyNumberFormat="1" applyFont="1" applyFill="1" applyBorder="1" applyAlignment="1">
      <alignment horizontal="left"/>
    </xf>
    <xf numFmtId="4" fontId="18" fillId="0" borderId="0" xfId="0" applyNumberFormat="1" applyFont="1" applyFill="1" applyBorder="1" applyAlignment="1">
      <alignment horizontal="right"/>
    </xf>
    <xf numFmtId="2" fontId="13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" fontId="3" fillId="0" borderId="0" xfId="0" applyNumberFormat="1" applyFont="1" applyFill="1" applyBorder="1" applyAlignment="1">
      <alignment horizontal="right"/>
    </xf>
    <xf numFmtId="4" fontId="3" fillId="0" borderId="1" xfId="0" applyNumberFormat="1" applyFont="1" applyBorder="1"/>
    <xf numFmtId="0" fontId="3" fillId="0" borderId="0" xfId="2" applyFont="1"/>
    <xf numFmtId="49" fontId="21" fillId="0" borderId="0" xfId="0" applyNumberFormat="1" applyFont="1"/>
    <xf numFmtId="0" fontId="22" fillId="0" borderId="1" xfId="0" applyFont="1" applyBorder="1"/>
    <xf numFmtId="0" fontId="8" fillId="0" borderId="0" xfId="0" applyFont="1" applyAlignment="1">
      <alignment horizontal="right"/>
    </xf>
    <xf numFmtId="4" fontId="3" fillId="0" borderId="0" xfId="0" applyNumberFormat="1" applyFont="1" applyFill="1" applyBorder="1"/>
    <xf numFmtId="0" fontId="3" fillId="0" borderId="0" xfId="0" applyFont="1" applyFill="1" applyBorder="1" applyAlignment="1">
      <alignment wrapText="1"/>
    </xf>
    <xf numFmtId="0" fontId="22" fillId="0" borderId="0" xfId="0" applyFont="1" applyFill="1" applyBorder="1"/>
    <xf numFmtId="0" fontId="23" fillId="0" borderId="0" xfId="0" applyFont="1" applyFill="1" applyBorder="1" applyAlignment="1">
      <alignment horizontal="right"/>
    </xf>
    <xf numFmtId="4" fontId="23" fillId="0" borderId="0" xfId="0" applyNumberFormat="1" applyFont="1" applyFill="1" applyBorder="1" applyAlignment="1">
      <alignment horizontal="left"/>
    </xf>
    <xf numFmtId="0" fontId="3" fillId="0" borderId="0" xfId="3" applyFont="1" applyFill="1" applyBorder="1"/>
    <xf numFmtId="49" fontId="12" fillId="0" borderId="0" xfId="0" applyNumberFormat="1" applyFont="1" applyFill="1" applyBorder="1"/>
    <xf numFmtId="49" fontId="25" fillId="0" borderId="0" xfId="0" applyNumberFormat="1" applyFont="1" applyFill="1" applyBorder="1"/>
    <xf numFmtId="0" fontId="15" fillId="0" borderId="0" xfId="0" applyFont="1" applyFill="1" applyBorder="1"/>
    <xf numFmtId="4" fontId="15" fillId="0" borderId="0" xfId="0" applyNumberFormat="1" applyFont="1" applyFill="1" applyBorder="1"/>
    <xf numFmtId="0" fontId="26" fillId="0" borderId="0" xfId="0" applyFont="1" applyFill="1" applyBorder="1"/>
    <xf numFmtId="0" fontId="16" fillId="0" borderId="0" xfId="0" applyFont="1" applyFill="1" applyBorder="1"/>
    <xf numFmtId="4" fontId="16" fillId="0" borderId="0" xfId="0" applyNumberFormat="1" applyFont="1" applyFill="1" applyBorder="1"/>
    <xf numFmtId="164" fontId="16" fillId="0" borderId="0" xfId="1" applyNumberFormat="1" applyFont="1" applyFill="1" applyBorder="1"/>
    <xf numFmtId="0" fontId="27" fillId="0" borderId="0" xfId="0" applyFont="1" applyFill="1" applyBorder="1" applyAlignment="1">
      <alignment horizontal="right"/>
    </xf>
    <xf numFmtId="4" fontId="27" fillId="0" borderId="0" xfId="0" applyNumberFormat="1" applyFont="1" applyFill="1" applyBorder="1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10" fontId="24" fillId="0" borderId="0" xfId="0" applyNumberFormat="1" applyFont="1" applyFill="1" applyBorder="1"/>
    <xf numFmtId="0" fontId="14" fillId="0" borderId="0" xfId="0" applyFont="1" applyFill="1" applyBorder="1"/>
    <xf numFmtId="4" fontId="14" fillId="0" borderId="0" xfId="0" applyNumberFormat="1" applyFont="1" applyFill="1" applyBorder="1"/>
    <xf numFmtId="0" fontId="13" fillId="0" borderId="0" xfId="2" applyFont="1" applyFill="1" applyBorder="1"/>
    <xf numFmtId="0" fontId="12" fillId="0" borderId="0" xfId="2" applyFont="1" applyFill="1" applyBorder="1"/>
    <xf numFmtId="0" fontId="4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11" fillId="2" borderId="0" xfId="0" applyFont="1" applyFill="1" applyAlignment="1">
      <alignment wrapText="1"/>
    </xf>
    <xf numFmtId="0" fontId="4" fillId="3" borderId="0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3" fillId="0" borderId="0" xfId="0" applyFont="1" applyFill="1" applyBorder="1" applyAlignment="1">
      <alignment horizontal="left"/>
    </xf>
  </cellXfs>
  <cellStyles count="5">
    <cellStyle name="Moneda" xfId="1" builtinId="4"/>
    <cellStyle name="Normal" xfId="0" builtinId="0"/>
    <cellStyle name="Normal 2" xfId="2"/>
    <cellStyle name="Normal 2 7" xfId="3"/>
    <cellStyle name="Porcentaje" xfId="4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107420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907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97367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974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87312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87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4</xdr:row>
      <xdr:rowOff>8107</xdr:rowOff>
    </xdr:to>
    <xdr:pic>
      <xdr:nvPicPr>
        <xdr:cNvPr id="5" name="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808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48</xdr:row>
      <xdr:rowOff>105833</xdr:rowOff>
    </xdr:from>
    <xdr:to>
      <xdr:col>2</xdr:col>
      <xdr:colOff>1291166</xdr:colOff>
      <xdr:row>52</xdr:row>
      <xdr:rowOff>153457</xdr:rowOff>
    </xdr:to>
    <xdr:pic>
      <xdr:nvPicPr>
        <xdr:cNvPr id="6" name="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70678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49</xdr:row>
      <xdr:rowOff>47625</xdr:rowOff>
    </xdr:from>
    <xdr:to>
      <xdr:col>2</xdr:col>
      <xdr:colOff>1845468</xdr:colOff>
      <xdr:row>53</xdr:row>
      <xdr:rowOff>42864</xdr:rowOff>
    </xdr:to>
    <xdr:pic>
      <xdr:nvPicPr>
        <xdr:cNvPr id="7" name="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810500"/>
          <a:ext cx="0" cy="642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49</xdr:row>
      <xdr:rowOff>0</xdr:rowOff>
    </xdr:from>
    <xdr:to>
      <xdr:col>2</xdr:col>
      <xdr:colOff>1643063</xdr:colOff>
      <xdr:row>52</xdr:row>
      <xdr:rowOff>133351</xdr:rowOff>
    </xdr:to>
    <xdr:pic>
      <xdr:nvPicPr>
        <xdr:cNvPr id="8" name="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762875"/>
          <a:ext cx="0" cy="619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49</xdr:row>
      <xdr:rowOff>35719</xdr:rowOff>
    </xdr:from>
    <xdr:to>
      <xdr:col>2</xdr:col>
      <xdr:colOff>1655258</xdr:colOff>
      <xdr:row>52</xdr:row>
      <xdr:rowOff>129816</xdr:rowOff>
    </xdr:to>
    <xdr:pic>
      <xdr:nvPicPr>
        <xdr:cNvPr id="9" name="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798594"/>
          <a:ext cx="289" cy="5798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48</xdr:row>
      <xdr:rowOff>105833</xdr:rowOff>
    </xdr:from>
    <xdr:to>
      <xdr:col>2</xdr:col>
      <xdr:colOff>1291166</xdr:colOff>
      <xdr:row>52</xdr:row>
      <xdr:rowOff>153457</xdr:rowOff>
    </xdr:to>
    <xdr:pic>
      <xdr:nvPicPr>
        <xdr:cNvPr id="10" name="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70678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49</xdr:row>
      <xdr:rowOff>47625</xdr:rowOff>
    </xdr:from>
    <xdr:to>
      <xdr:col>2</xdr:col>
      <xdr:colOff>1845468</xdr:colOff>
      <xdr:row>53</xdr:row>
      <xdr:rowOff>42863</xdr:rowOff>
    </xdr:to>
    <xdr:pic>
      <xdr:nvPicPr>
        <xdr:cNvPr id="11" name="1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810500"/>
          <a:ext cx="0" cy="642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49</xdr:row>
      <xdr:rowOff>0</xdr:rowOff>
    </xdr:from>
    <xdr:to>
      <xdr:col>2</xdr:col>
      <xdr:colOff>1643063</xdr:colOff>
      <xdr:row>52</xdr:row>
      <xdr:rowOff>133350</xdr:rowOff>
    </xdr:to>
    <xdr:pic>
      <xdr:nvPicPr>
        <xdr:cNvPr id="12" name="1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76287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49</xdr:row>
      <xdr:rowOff>35719</xdr:rowOff>
    </xdr:from>
    <xdr:to>
      <xdr:col>2</xdr:col>
      <xdr:colOff>1655258</xdr:colOff>
      <xdr:row>52</xdr:row>
      <xdr:rowOff>129815</xdr:rowOff>
    </xdr:to>
    <xdr:pic>
      <xdr:nvPicPr>
        <xdr:cNvPr id="13" name="1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798594"/>
          <a:ext cx="289" cy="5798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78845</xdr:rowOff>
    </xdr:to>
    <xdr:pic>
      <xdr:nvPicPr>
        <xdr:cNvPr id="14" name="1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7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68792</xdr:rowOff>
    </xdr:to>
    <xdr:pic>
      <xdr:nvPicPr>
        <xdr:cNvPr id="15" name="1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68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58737</xdr:rowOff>
    </xdr:to>
    <xdr:pic>
      <xdr:nvPicPr>
        <xdr:cNvPr id="16" name="1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58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36682</xdr:rowOff>
    </xdr:to>
    <xdr:pic>
      <xdr:nvPicPr>
        <xdr:cNvPr id="17" name="1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79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48</xdr:row>
      <xdr:rowOff>105833</xdr:rowOff>
    </xdr:from>
    <xdr:to>
      <xdr:col>2</xdr:col>
      <xdr:colOff>1291166</xdr:colOff>
      <xdr:row>52</xdr:row>
      <xdr:rowOff>39157</xdr:rowOff>
    </xdr:to>
    <xdr:pic>
      <xdr:nvPicPr>
        <xdr:cNvPr id="18" name="1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70678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49</xdr:row>
      <xdr:rowOff>47625</xdr:rowOff>
    </xdr:from>
    <xdr:to>
      <xdr:col>2</xdr:col>
      <xdr:colOff>1845468</xdr:colOff>
      <xdr:row>52</xdr:row>
      <xdr:rowOff>119064</xdr:rowOff>
    </xdr:to>
    <xdr:pic>
      <xdr:nvPicPr>
        <xdr:cNvPr id="19" name="1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810500"/>
          <a:ext cx="0" cy="55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49</xdr:row>
      <xdr:rowOff>0</xdr:rowOff>
    </xdr:from>
    <xdr:to>
      <xdr:col>2</xdr:col>
      <xdr:colOff>1643063</xdr:colOff>
      <xdr:row>52</xdr:row>
      <xdr:rowOff>47626</xdr:rowOff>
    </xdr:to>
    <xdr:pic>
      <xdr:nvPicPr>
        <xdr:cNvPr id="20" name="1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762875"/>
          <a:ext cx="0" cy="533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49</xdr:row>
      <xdr:rowOff>35719</xdr:rowOff>
    </xdr:from>
    <xdr:to>
      <xdr:col>2</xdr:col>
      <xdr:colOff>1655258</xdr:colOff>
      <xdr:row>52</xdr:row>
      <xdr:rowOff>44091</xdr:rowOff>
    </xdr:to>
    <xdr:pic>
      <xdr:nvPicPr>
        <xdr:cNvPr id="21" name="2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798594"/>
          <a:ext cx="289" cy="494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48</xdr:row>
      <xdr:rowOff>105833</xdr:rowOff>
    </xdr:from>
    <xdr:to>
      <xdr:col>2</xdr:col>
      <xdr:colOff>1291166</xdr:colOff>
      <xdr:row>52</xdr:row>
      <xdr:rowOff>39157</xdr:rowOff>
    </xdr:to>
    <xdr:pic>
      <xdr:nvPicPr>
        <xdr:cNvPr id="22" name="2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70678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49</xdr:row>
      <xdr:rowOff>47625</xdr:rowOff>
    </xdr:from>
    <xdr:to>
      <xdr:col>2</xdr:col>
      <xdr:colOff>1845468</xdr:colOff>
      <xdr:row>52</xdr:row>
      <xdr:rowOff>119063</xdr:rowOff>
    </xdr:to>
    <xdr:pic>
      <xdr:nvPicPr>
        <xdr:cNvPr id="23" name="2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810500"/>
          <a:ext cx="0" cy="557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49</xdr:row>
      <xdr:rowOff>0</xdr:rowOff>
    </xdr:from>
    <xdr:to>
      <xdr:col>2</xdr:col>
      <xdr:colOff>1643063</xdr:colOff>
      <xdr:row>52</xdr:row>
      <xdr:rowOff>47625</xdr:rowOff>
    </xdr:to>
    <xdr:pic>
      <xdr:nvPicPr>
        <xdr:cNvPr id="24" name="2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762875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49</xdr:row>
      <xdr:rowOff>35719</xdr:rowOff>
    </xdr:from>
    <xdr:to>
      <xdr:col>2</xdr:col>
      <xdr:colOff>1655258</xdr:colOff>
      <xdr:row>52</xdr:row>
      <xdr:rowOff>44090</xdr:rowOff>
    </xdr:to>
    <xdr:pic>
      <xdr:nvPicPr>
        <xdr:cNvPr id="25" name="2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798594"/>
          <a:ext cx="289" cy="494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78845</xdr:rowOff>
    </xdr:to>
    <xdr:pic>
      <xdr:nvPicPr>
        <xdr:cNvPr id="26" name="2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7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68792</xdr:rowOff>
    </xdr:to>
    <xdr:pic>
      <xdr:nvPicPr>
        <xdr:cNvPr id="27" name="2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68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58737</xdr:rowOff>
    </xdr:to>
    <xdr:pic>
      <xdr:nvPicPr>
        <xdr:cNvPr id="28" name="2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58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36682</xdr:rowOff>
    </xdr:to>
    <xdr:pic>
      <xdr:nvPicPr>
        <xdr:cNvPr id="29" name="2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79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47</xdr:row>
      <xdr:rowOff>105833</xdr:rowOff>
    </xdr:from>
    <xdr:to>
      <xdr:col>2</xdr:col>
      <xdr:colOff>1291166</xdr:colOff>
      <xdr:row>51</xdr:row>
      <xdr:rowOff>153457</xdr:rowOff>
    </xdr:to>
    <xdr:pic>
      <xdr:nvPicPr>
        <xdr:cNvPr id="30" name="2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544858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48</xdr:row>
      <xdr:rowOff>47625</xdr:rowOff>
    </xdr:from>
    <xdr:to>
      <xdr:col>2</xdr:col>
      <xdr:colOff>1845468</xdr:colOff>
      <xdr:row>52</xdr:row>
      <xdr:rowOff>42864</xdr:rowOff>
    </xdr:to>
    <xdr:pic>
      <xdr:nvPicPr>
        <xdr:cNvPr id="31" name="3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648575"/>
          <a:ext cx="0" cy="642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48</xdr:row>
      <xdr:rowOff>0</xdr:rowOff>
    </xdr:from>
    <xdr:to>
      <xdr:col>2</xdr:col>
      <xdr:colOff>1643063</xdr:colOff>
      <xdr:row>51</xdr:row>
      <xdr:rowOff>133351</xdr:rowOff>
    </xdr:to>
    <xdr:pic>
      <xdr:nvPicPr>
        <xdr:cNvPr id="32" name="3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600950"/>
          <a:ext cx="0" cy="619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48</xdr:row>
      <xdr:rowOff>35719</xdr:rowOff>
    </xdr:from>
    <xdr:to>
      <xdr:col>2</xdr:col>
      <xdr:colOff>1655258</xdr:colOff>
      <xdr:row>51</xdr:row>
      <xdr:rowOff>129816</xdr:rowOff>
    </xdr:to>
    <xdr:pic>
      <xdr:nvPicPr>
        <xdr:cNvPr id="33" name="3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636669"/>
          <a:ext cx="289" cy="5798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47</xdr:row>
      <xdr:rowOff>105833</xdr:rowOff>
    </xdr:from>
    <xdr:to>
      <xdr:col>2</xdr:col>
      <xdr:colOff>1291166</xdr:colOff>
      <xdr:row>51</xdr:row>
      <xdr:rowOff>153457</xdr:rowOff>
    </xdr:to>
    <xdr:pic>
      <xdr:nvPicPr>
        <xdr:cNvPr id="34" name="3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544858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48</xdr:row>
      <xdr:rowOff>47625</xdr:rowOff>
    </xdr:from>
    <xdr:to>
      <xdr:col>2</xdr:col>
      <xdr:colOff>1845468</xdr:colOff>
      <xdr:row>52</xdr:row>
      <xdr:rowOff>42863</xdr:rowOff>
    </xdr:to>
    <xdr:pic>
      <xdr:nvPicPr>
        <xdr:cNvPr id="35" name="3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648575"/>
          <a:ext cx="0" cy="642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48</xdr:row>
      <xdr:rowOff>0</xdr:rowOff>
    </xdr:from>
    <xdr:to>
      <xdr:col>2</xdr:col>
      <xdr:colOff>1643063</xdr:colOff>
      <xdr:row>51</xdr:row>
      <xdr:rowOff>133350</xdr:rowOff>
    </xdr:to>
    <xdr:pic>
      <xdr:nvPicPr>
        <xdr:cNvPr id="36" name="3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600950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48</xdr:row>
      <xdr:rowOff>35719</xdr:rowOff>
    </xdr:from>
    <xdr:to>
      <xdr:col>2</xdr:col>
      <xdr:colOff>1655258</xdr:colOff>
      <xdr:row>51</xdr:row>
      <xdr:rowOff>129815</xdr:rowOff>
    </xdr:to>
    <xdr:pic>
      <xdr:nvPicPr>
        <xdr:cNvPr id="37" name="3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636669"/>
          <a:ext cx="289" cy="5798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50270</xdr:rowOff>
    </xdr:to>
    <xdr:pic>
      <xdr:nvPicPr>
        <xdr:cNvPr id="38" name="3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5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40217</xdr:rowOff>
    </xdr:to>
    <xdr:pic>
      <xdr:nvPicPr>
        <xdr:cNvPr id="39" name="3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4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30162</xdr:rowOff>
    </xdr:to>
    <xdr:pic>
      <xdr:nvPicPr>
        <xdr:cNvPr id="40" name="3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30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8107</xdr:rowOff>
    </xdr:to>
    <xdr:pic>
      <xdr:nvPicPr>
        <xdr:cNvPr id="41" name="4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51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47</xdr:row>
      <xdr:rowOff>105833</xdr:rowOff>
    </xdr:from>
    <xdr:to>
      <xdr:col>2</xdr:col>
      <xdr:colOff>1291166</xdr:colOff>
      <xdr:row>51</xdr:row>
      <xdr:rowOff>39157</xdr:rowOff>
    </xdr:to>
    <xdr:pic>
      <xdr:nvPicPr>
        <xdr:cNvPr id="42" name="4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544858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48</xdr:row>
      <xdr:rowOff>47625</xdr:rowOff>
    </xdr:from>
    <xdr:to>
      <xdr:col>2</xdr:col>
      <xdr:colOff>1845468</xdr:colOff>
      <xdr:row>51</xdr:row>
      <xdr:rowOff>119064</xdr:rowOff>
    </xdr:to>
    <xdr:pic>
      <xdr:nvPicPr>
        <xdr:cNvPr id="43" name="4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648575"/>
          <a:ext cx="0" cy="55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48</xdr:row>
      <xdr:rowOff>0</xdr:rowOff>
    </xdr:from>
    <xdr:to>
      <xdr:col>2</xdr:col>
      <xdr:colOff>1643063</xdr:colOff>
      <xdr:row>51</xdr:row>
      <xdr:rowOff>47626</xdr:rowOff>
    </xdr:to>
    <xdr:pic>
      <xdr:nvPicPr>
        <xdr:cNvPr id="44" name="4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600950"/>
          <a:ext cx="0" cy="533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48</xdr:row>
      <xdr:rowOff>35719</xdr:rowOff>
    </xdr:from>
    <xdr:to>
      <xdr:col>2</xdr:col>
      <xdr:colOff>1655258</xdr:colOff>
      <xdr:row>51</xdr:row>
      <xdr:rowOff>44091</xdr:rowOff>
    </xdr:to>
    <xdr:pic>
      <xdr:nvPicPr>
        <xdr:cNvPr id="45" name="4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636669"/>
          <a:ext cx="289" cy="494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47</xdr:row>
      <xdr:rowOff>105833</xdr:rowOff>
    </xdr:from>
    <xdr:to>
      <xdr:col>2</xdr:col>
      <xdr:colOff>1291166</xdr:colOff>
      <xdr:row>51</xdr:row>
      <xdr:rowOff>39157</xdr:rowOff>
    </xdr:to>
    <xdr:pic>
      <xdr:nvPicPr>
        <xdr:cNvPr id="46" name="4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544858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48</xdr:row>
      <xdr:rowOff>47625</xdr:rowOff>
    </xdr:from>
    <xdr:to>
      <xdr:col>2</xdr:col>
      <xdr:colOff>1845468</xdr:colOff>
      <xdr:row>51</xdr:row>
      <xdr:rowOff>119063</xdr:rowOff>
    </xdr:to>
    <xdr:pic>
      <xdr:nvPicPr>
        <xdr:cNvPr id="47" name="4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648575"/>
          <a:ext cx="0" cy="557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48</xdr:row>
      <xdr:rowOff>0</xdr:rowOff>
    </xdr:from>
    <xdr:to>
      <xdr:col>2</xdr:col>
      <xdr:colOff>1643063</xdr:colOff>
      <xdr:row>51</xdr:row>
      <xdr:rowOff>47625</xdr:rowOff>
    </xdr:to>
    <xdr:pic>
      <xdr:nvPicPr>
        <xdr:cNvPr id="48" name="4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600950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48</xdr:row>
      <xdr:rowOff>35719</xdr:rowOff>
    </xdr:from>
    <xdr:to>
      <xdr:col>2</xdr:col>
      <xdr:colOff>1655258</xdr:colOff>
      <xdr:row>51</xdr:row>
      <xdr:rowOff>44090</xdr:rowOff>
    </xdr:to>
    <xdr:pic>
      <xdr:nvPicPr>
        <xdr:cNvPr id="49" name="4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636669"/>
          <a:ext cx="289" cy="494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78845</xdr:rowOff>
    </xdr:to>
    <xdr:pic>
      <xdr:nvPicPr>
        <xdr:cNvPr id="50" name="4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7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68792</xdr:rowOff>
    </xdr:to>
    <xdr:pic>
      <xdr:nvPicPr>
        <xdr:cNvPr id="51" name="5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68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58737</xdr:rowOff>
    </xdr:to>
    <xdr:pic>
      <xdr:nvPicPr>
        <xdr:cNvPr id="52" name="5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58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36682</xdr:rowOff>
    </xdr:to>
    <xdr:pic>
      <xdr:nvPicPr>
        <xdr:cNvPr id="53" name="5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79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153457</xdr:rowOff>
    </xdr:to>
    <xdr:pic>
      <xdr:nvPicPr>
        <xdr:cNvPr id="54" name="5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51</xdr:row>
      <xdr:rowOff>42864</xdr:rowOff>
    </xdr:to>
    <xdr:pic>
      <xdr:nvPicPr>
        <xdr:cNvPr id="55" name="5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642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133351</xdr:rowOff>
    </xdr:to>
    <xdr:pic>
      <xdr:nvPicPr>
        <xdr:cNvPr id="56" name="5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619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129816</xdr:rowOff>
    </xdr:to>
    <xdr:pic>
      <xdr:nvPicPr>
        <xdr:cNvPr id="57" name="5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5798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153457</xdr:rowOff>
    </xdr:to>
    <xdr:pic>
      <xdr:nvPicPr>
        <xdr:cNvPr id="58" name="5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51</xdr:row>
      <xdr:rowOff>42863</xdr:rowOff>
    </xdr:to>
    <xdr:pic>
      <xdr:nvPicPr>
        <xdr:cNvPr id="59" name="5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642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133350</xdr:rowOff>
    </xdr:to>
    <xdr:pic>
      <xdr:nvPicPr>
        <xdr:cNvPr id="60" name="5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129815</xdr:rowOff>
    </xdr:to>
    <xdr:pic>
      <xdr:nvPicPr>
        <xdr:cNvPr id="61" name="6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5798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50270</xdr:rowOff>
    </xdr:to>
    <xdr:pic>
      <xdr:nvPicPr>
        <xdr:cNvPr id="62" name="6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5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40217</xdr:rowOff>
    </xdr:to>
    <xdr:pic>
      <xdr:nvPicPr>
        <xdr:cNvPr id="63" name="6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4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30162</xdr:rowOff>
    </xdr:to>
    <xdr:pic>
      <xdr:nvPicPr>
        <xdr:cNvPr id="64" name="6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30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8107</xdr:rowOff>
    </xdr:to>
    <xdr:pic>
      <xdr:nvPicPr>
        <xdr:cNvPr id="65" name="6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51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39157</xdr:rowOff>
    </xdr:to>
    <xdr:pic>
      <xdr:nvPicPr>
        <xdr:cNvPr id="66" name="6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50</xdr:row>
      <xdr:rowOff>119064</xdr:rowOff>
    </xdr:to>
    <xdr:pic>
      <xdr:nvPicPr>
        <xdr:cNvPr id="67" name="6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55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47626</xdr:rowOff>
    </xdr:to>
    <xdr:pic>
      <xdr:nvPicPr>
        <xdr:cNvPr id="68" name="6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533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44091</xdr:rowOff>
    </xdr:to>
    <xdr:pic>
      <xdr:nvPicPr>
        <xdr:cNvPr id="69" name="6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494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39157</xdr:rowOff>
    </xdr:to>
    <xdr:pic>
      <xdr:nvPicPr>
        <xdr:cNvPr id="70" name="6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50</xdr:row>
      <xdr:rowOff>119063</xdr:rowOff>
    </xdr:to>
    <xdr:pic>
      <xdr:nvPicPr>
        <xdr:cNvPr id="71" name="7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557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47625</xdr:rowOff>
    </xdr:to>
    <xdr:pic>
      <xdr:nvPicPr>
        <xdr:cNvPr id="72" name="7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44090</xdr:rowOff>
    </xdr:to>
    <xdr:pic>
      <xdr:nvPicPr>
        <xdr:cNvPr id="73" name="7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494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78845</xdr:rowOff>
    </xdr:to>
    <xdr:pic>
      <xdr:nvPicPr>
        <xdr:cNvPr id="74" name="7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7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68792</xdr:rowOff>
    </xdr:to>
    <xdr:pic>
      <xdr:nvPicPr>
        <xdr:cNvPr id="75" name="7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68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58737</xdr:rowOff>
    </xdr:to>
    <xdr:pic>
      <xdr:nvPicPr>
        <xdr:cNvPr id="76" name="7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58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36682</xdr:rowOff>
    </xdr:to>
    <xdr:pic>
      <xdr:nvPicPr>
        <xdr:cNvPr id="77" name="7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79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153457</xdr:rowOff>
    </xdr:to>
    <xdr:pic>
      <xdr:nvPicPr>
        <xdr:cNvPr id="78" name="7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51</xdr:row>
      <xdr:rowOff>42864</xdr:rowOff>
    </xdr:to>
    <xdr:pic>
      <xdr:nvPicPr>
        <xdr:cNvPr id="79" name="7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642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133351</xdr:rowOff>
    </xdr:to>
    <xdr:pic>
      <xdr:nvPicPr>
        <xdr:cNvPr id="80" name="7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619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129816</xdr:rowOff>
    </xdr:to>
    <xdr:pic>
      <xdr:nvPicPr>
        <xdr:cNvPr id="81" name="8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5798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153457</xdr:rowOff>
    </xdr:to>
    <xdr:pic>
      <xdr:nvPicPr>
        <xdr:cNvPr id="82" name="8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51</xdr:row>
      <xdr:rowOff>42863</xdr:rowOff>
    </xdr:to>
    <xdr:pic>
      <xdr:nvPicPr>
        <xdr:cNvPr id="83" name="8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642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133350</xdr:rowOff>
    </xdr:to>
    <xdr:pic>
      <xdr:nvPicPr>
        <xdr:cNvPr id="84" name="8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129815</xdr:rowOff>
    </xdr:to>
    <xdr:pic>
      <xdr:nvPicPr>
        <xdr:cNvPr id="85" name="8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5798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0</xdr:row>
      <xdr:rowOff>0</xdr:rowOff>
    </xdr:from>
    <xdr:to>
      <xdr:col>2</xdr:col>
      <xdr:colOff>1291166</xdr:colOff>
      <xdr:row>4</xdr:row>
      <xdr:rowOff>50270</xdr:rowOff>
    </xdr:to>
    <xdr:pic>
      <xdr:nvPicPr>
        <xdr:cNvPr id="86" name="8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0"/>
          <a:ext cx="0" cy="85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0</xdr:row>
      <xdr:rowOff>0</xdr:rowOff>
    </xdr:from>
    <xdr:to>
      <xdr:col>2</xdr:col>
      <xdr:colOff>1845468</xdr:colOff>
      <xdr:row>4</xdr:row>
      <xdr:rowOff>40217</xdr:rowOff>
    </xdr:to>
    <xdr:pic>
      <xdr:nvPicPr>
        <xdr:cNvPr id="87" name="8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0"/>
          <a:ext cx="0" cy="84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0</xdr:row>
      <xdr:rowOff>0</xdr:rowOff>
    </xdr:from>
    <xdr:to>
      <xdr:col>2</xdr:col>
      <xdr:colOff>1643063</xdr:colOff>
      <xdr:row>4</xdr:row>
      <xdr:rowOff>30162</xdr:rowOff>
    </xdr:to>
    <xdr:pic>
      <xdr:nvPicPr>
        <xdr:cNvPr id="88" name="8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0"/>
          <a:ext cx="0" cy="830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0</xdr:row>
      <xdr:rowOff>0</xdr:rowOff>
    </xdr:from>
    <xdr:to>
      <xdr:col>2</xdr:col>
      <xdr:colOff>1655258</xdr:colOff>
      <xdr:row>3</xdr:row>
      <xdr:rowOff>8107</xdr:rowOff>
    </xdr:to>
    <xdr:pic>
      <xdr:nvPicPr>
        <xdr:cNvPr id="89" name="88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0"/>
          <a:ext cx="289" cy="751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39157</xdr:rowOff>
    </xdr:to>
    <xdr:pic>
      <xdr:nvPicPr>
        <xdr:cNvPr id="90" name="89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50</xdr:row>
      <xdr:rowOff>119064</xdr:rowOff>
    </xdr:to>
    <xdr:pic>
      <xdr:nvPicPr>
        <xdr:cNvPr id="91" name="90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55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47626</xdr:rowOff>
    </xdr:to>
    <xdr:pic>
      <xdr:nvPicPr>
        <xdr:cNvPr id="92" name="9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533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44091</xdr:rowOff>
    </xdr:to>
    <xdr:pic>
      <xdr:nvPicPr>
        <xdr:cNvPr id="93" name="9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4941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1291166</xdr:colOff>
      <xdr:row>46</xdr:row>
      <xdr:rowOff>105833</xdr:rowOff>
    </xdr:from>
    <xdr:to>
      <xdr:col>2</xdr:col>
      <xdr:colOff>1291166</xdr:colOff>
      <xdr:row>50</xdr:row>
      <xdr:rowOff>39157</xdr:rowOff>
    </xdr:to>
    <xdr:pic>
      <xdr:nvPicPr>
        <xdr:cNvPr id="94" name="9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5116" y="7382933"/>
          <a:ext cx="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1845468</xdr:colOff>
      <xdr:row>47</xdr:row>
      <xdr:rowOff>47625</xdr:rowOff>
    </xdr:from>
    <xdr:to>
      <xdr:col>2</xdr:col>
      <xdr:colOff>1845468</xdr:colOff>
      <xdr:row>50</xdr:row>
      <xdr:rowOff>119063</xdr:rowOff>
    </xdr:to>
    <xdr:pic>
      <xdr:nvPicPr>
        <xdr:cNvPr id="95" name="94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9418" y="7486650"/>
          <a:ext cx="0" cy="557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1643063</xdr:colOff>
      <xdr:row>47</xdr:row>
      <xdr:rowOff>0</xdr:rowOff>
    </xdr:from>
    <xdr:to>
      <xdr:col>2</xdr:col>
      <xdr:colOff>1643063</xdr:colOff>
      <xdr:row>50</xdr:row>
      <xdr:rowOff>47625</xdr:rowOff>
    </xdr:to>
    <xdr:pic>
      <xdr:nvPicPr>
        <xdr:cNvPr id="96" name="95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7013" y="7439025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1654969</xdr:colOff>
      <xdr:row>47</xdr:row>
      <xdr:rowOff>35719</xdr:rowOff>
    </xdr:from>
    <xdr:to>
      <xdr:col>2</xdr:col>
      <xdr:colOff>1655258</xdr:colOff>
      <xdr:row>50</xdr:row>
      <xdr:rowOff>44090</xdr:rowOff>
    </xdr:to>
    <xdr:pic>
      <xdr:nvPicPr>
        <xdr:cNvPr id="97" name="96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8919" y="7474744"/>
          <a:ext cx="289" cy="494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63"/>
  <sheetViews>
    <sheetView tabSelected="1" zoomScale="90" zoomScaleNormal="90" workbookViewId="0">
      <selection activeCell="C33" sqref="C33"/>
    </sheetView>
  </sheetViews>
  <sheetFormatPr baseColWidth="10" defaultRowHeight="12.75" x14ac:dyDescent="0.2"/>
  <cols>
    <col min="1" max="1" width="3.140625" style="12" customWidth="1"/>
    <col min="2" max="2" width="13.7109375" style="5" customWidth="1"/>
    <col min="3" max="3" width="47.7109375" style="5" customWidth="1"/>
    <col min="4" max="4" width="14.140625" style="5" customWidth="1"/>
    <col min="5" max="5" width="17.5703125" style="5" customWidth="1"/>
    <col min="6" max="6" width="11.42578125" style="5" customWidth="1"/>
    <col min="7" max="7" width="4.28515625" style="37" customWidth="1"/>
    <col min="8" max="8" width="13" style="37" customWidth="1"/>
    <col min="9" max="9" width="2.7109375" style="24" customWidth="1"/>
    <col min="10" max="10" width="11.28515625" style="37" customWidth="1"/>
    <col min="11" max="11" width="19.85546875" style="37" customWidth="1"/>
    <col min="12" max="12" width="50.7109375" style="37" customWidth="1"/>
    <col min="13" max="13" width="11.42578125" style="37"/>
    <col min="14" max="14" width="21.85546875" style="37" customWidth="1"/>
    <col min="15" max="15" width="15.85546875" style="37" customWidth="1"/>
    <col min="16" max="16" width="5.85546875" style="37" customWidth="1"/>
    <col min="17" max="19" width="11.42578125" style="67"/>
    <col min="20" max="16384" width="11.42578125" style="5"/>
  </cols>
  <sheetData>
    <row r="2" spans="2:17" ht="30.75" customHeight="1" x14ac:dyDescent="0.25">
      <c r="B2" s="101" t="s">
        <v>40</v>
      </c>
      <c r="C2" s="101"/>
      <c r="D2" s="101"/>
      <c r="E2" s="101"/>
      <c r="F2" s="101"/>
    </row>
    <row r="3" spans="2:17" ht="15" x14ac:dyDescent="0.25">
      <c r="B3" s="102" t="s">
        <v>41</v>
      </c>
      <c r="C3" s="103"/>
      <c r="D3" s="103"/>
      <c r="E3" s="103"/>
      <c r="F3" s="103"/>
    </row>
    <row r="4" spans="2:17" ht="5.0999999999999996" customHeight="1" x14ac:dyDescent="0.2"/>
    <row r="5" spans="2:17" ht="18" x14ac:dyDescent="0.25">
      <c r="B5" s="104" t="s">
        <v>39</v>
      </c>
      <c r="C5" s="104"/>
      <c r="D5" s="104"/>
      <c r="E5" s="104"/>
      <c r="F5" s="104"/>
    </row>
    <row r="6" spans="2:17" ht="5.0999999999999996" customHeight="1" x14ac:dyDescent="0.25">
      <c r="B6" s="6"/>
      <c r="C6" s="6"/>
      <c r="D6" s="6"/>
      <c r="E6" s="6"/>
      <c r="F6" s="6"/>
    </row>
    <row r="7" spans="2:17" x14ac:dyDescent="0.2">
      <c r="B7" s="17" t="s">
        <v>0</v>
      </c>
      <c r="C7" s="17" t="s">
        <v>1</v>
      </c>
      <c r="D7" s="17"/>
      <c r="E7" s="18" t="s">
        <v>12</v>
      </c>
      <c r="F7" s="13" t="s">
        <v>11</v>
      </c>
      <c r="J7" s="39"/>
      <c r="K7" s="24"/>
    </row>
    <row r="8" spans="2:17" ht="12.75" customHeight="1" x14ac:dyDescent="0.2">
      <c r="B8" s="22" t="s">
        <v>15</v>
      </c>
      <c r="C8" s="16" t="str">
        <f t="shared" ref="C8:C14" si="0">L8</f>
        <v>DEMOLICIONES.</v>
      </c>
      <c r="D8" s="16"/>
      <c r="E8" s="40">
        <f t="shared" ref="E8:E14" si="1">O8</f>
        <v>790.6</v>
      </c>
      <c r="F8" s="41">
        <f t="shared" ref="F8:F14" si="2">E8/$E$16</f>
        <v>8.6416262084586283E-3</v>
      </c>
      <c r="H8" s="57" t="s">
        <v>42</v>
      </c>
      <c r="I8" s="58"/>
      <c r="J8" s="59" t="s">
        <v>24</v>
      </c>
      <c r="K8" s="57"/>
      <c r="L8" s="57" t="s">
        <v>25</v>
      </c>
      <c r="M8" s="57">
        <v>1</v>
      </c>
      <c r="N8" s="60">
        <v>790.6</v>
      </c>
      <c r="O8" s="60">
        <v>790.6</v>
      </c>
      <c r="P8" s="57"/>
      <c r="Q8" s="69"/>
    </row>
    <row r="9" spans="2:17" ht="14.1" customHeight="1" x14ac:dyDescent="0.2">
      <c r="B9" s="22" t="s">
        <v>16</v>
      </c>
      <c r="C9" s="16" t="str">
        <f t="shared" si="0"/>
        <v>MOVIMIENTO DE TIERRAS.</v>
      </c>
      <c r="D9" s="19"/>
      <c r="E9" s="40">
        <f t="shared" si="1"/>
        <v>45684.35</v>
      </c>
      <c r="F9" s="41">
        <f t="shared" si="2"/>
        <v>0.49935122220642159</v>
      </c>
      <c r="G9" s="35"/>
      <c r="H9" s="57" t="s">
        <v>43</v>
      </c>
      <c r="I9" s="58"/>
      <c r="J9" s="59" t="s">
        <v>24</v>
      </c>
      <c r="K9" s="57"/>
      <c r="L9" s="57" t="s">
        <v>26</v>
      </c>
      <c r="M9" s="57">
        <v>1</v>
      </c>
      <c r="N9" s="60">
        <v>45684.35</v>
      </c>
      <c r="O9" s="60">
        <v>45684.35</v>
      </c>
      <c r="P9" s="57"/>
      <c r="Q9" s="69"/>
    </row>
    <row r="10" spans="2:17" ht="14.1" customHeight="1" x14ac:dyDescent="0.2">
      <c r="B10" s="22" t="s">
        <v>17</v>
      </c>
      <c r="C10" s="16" t="str">
        <f t="shared" si="0"/>
        <v>PAVIMENTOS Y REVESTIMIENTOS; SUELO ESTABILIZADO.</v>
      </c>
      <c r="D10" s="16"/>
      <c r="E10" s="40">
        <f t="shared" si="1"/>
        <v>23019.49</v>
      </c>
      <c r="F10" s="41">
        <f t="shared" si="2"/>
        <v>0.25161374663464625</v>
      </c>
      <c r="H10" s="57" t="s">
        <v>44</v>
      </c>
      <c r="I10" s="58"/>
      <c r="J10" s="59" t="s">
        <v>24</v>
      </c>
      <c r="K10" s="57"/>
      <c r="L10" s="57" t="s">
        <v>45</v>
      </c>
      <c r="M10" s="57">
        <v>1</v>
      </c>
      <c r="N10" s="60">
        <v>23019.49</v>
      </c>
      <c r="O10" s="60">
        <v>23019.49</v>
      </c>
      <c r="P10" s="57"/>
      <c r="Q10" s="69"/>
    </row>
    <row r="11" spans="2:17" ht="14.1" customHeight="1" x14ac:dyDescent="0.2">
      <c r="B11" s="23" t="s">
        <v>18</v>
      </c>
      <c r="C11" s="16" t="str">
        <f t="shared" si="0"/>
        <v>INSTALACION DE SANEAMIENTO AGUAS PLUVIALES.</v>
      </c>
      <c r="D11" s="16"/>
      <c r="E11" s="40">
        <f t="shared" si="1"/>
        <v>15016.52</v>
      </c>
      <c r="F11" s="41">
        <f t="shared" si="2"/>
        <v>0.16413755728793722</v>
      </c>
      <c r="H11" s="57" t="s">
        <v>46</v>
      </c>
      <c r="I11" s="58"/>
      <c r="J11" s="59" t="s">
        <v>24</v>
      </c>
      <c r="K11" s="57"/>
      <c r="L11" s="57" t="s">
        <v>48</v>
      </c>
      <c r="M11" s="57">
        <v>1</v>
      </c>
      <c r="N11" s="60">
        <v>15016.52</v>
      </c>
      <c r="O11" s="60">
        <v>15016.52</v>
      </c>
      <c r="P11" s="57"/>
      <c r="Q11" s="69"/>
    </row>
    <row r="12" spans="2:17" ht="14.1" customHeight="1" x14ac:dyDescent="0.2">
      <c r="B12" s="23" t="s">
        <v>19</v>
      </c>
      <c r="C12" s="16" t="str">
        <f t="shared" si="0"/>
        <v>GESTION DE RESIDUOS.</v>
      </c>
      <c r="D12" s="16"/>
      <c r="E12" s="40">
        <f t="shared" si="1"/>
        <v>1846.47</v>
      </c>
      <c r="F12" s="41">
        <f t="shared" si="2"/>
        <v>2.0182777061892997E-2</v>
      </c>
      <c r="H12" s="57" t="s">
        <v>47</v>
      </c>
      <c r="I12" s="58"/>
      <c r="J12" s="59" t="s">
        <v>24</v>
      </c>
      <c r="K12" s="57"/>
      <c r="L12" s="57" t="s">
        <v>27</v>
      </c>
      <c r="M12" s="57">
        <v>1</v>
      </c>
      <c r="N12" s="60">
        <v>1846.47</v>
      </c>
      <c r="O12" s="60">
        <v>1846.47</v>
      </c>
      <c r="P12" s="57"/>
      <c r="Q12" s="69"/>
    </row>
    <row r="13" spans="2:17" ht="14.1" customHeight="1" x14ac:dyDescent="0.2">
      <c r="B13" s="23" t="s">
        <v>20</v>
      </c>
      <c r="C13" s="16" t="str">
        <f t="shared" si="0"/>
        <v>CONTROL DE CALIDAD.</v>
      </c>
      <c r="D13" s="16"/>
      <c r="E13" s="40">
        <f t="shared" si="1"/>
        <v>3329.98</v>
      </c>
      <c r="F13" s="41">
        <f t="shared" si="2"/>
        <v>3.6398232281359806E-2</v>
      </c>
      <c r="H13" s="57" t="s">
        <v>49</v>
      </c>
      <c r="I13" s="58"/>
      <c r="J13" s="59" t="s">
        <v>24</v>
      </c>
      <c r="K13" s="57"/>
      <c r="L13" s="57" t="s">
        <v>28</v>
      </c>
      <c r="M13" s="57">
        <v>1</v>
      </c>
      <c r="N13" s="60">
        <v>3329.98</v>
      </c>
      <c r="O13" s="60">
        <v>3329.98</v>
      </c>
      <c r="P13" s="57"/>
      <c r="Q13" s="69"/>
    </row>
    <row r="14" spans="2:17" ht="14.1" customHeight="1" x14ac:dyDescent="0.2">
      <c r="B14" s="23" t="s">
        <v>21</v>
      </c>
      <c r="C14" s="16" t="str">
        <f t="shared" si="0"/>
        <v>SEGURIDAD Y SALUD.</v>
      </c>
      <c r="D14" s="16"/>
      <c r="E14" s="40">
        <f t="shared" si="1"/>
        <v>1800</v>
      </c>
      <c r="F14" s="41">
        <f t="shared" si="2"/>
        <v>1.9674838319283496E-2</v>
      </c>
      <c r="H14" s="57" t="s">
        <v>50</v>
      </c>
      <c r="I14" s="58"/>
      <c r="J14" s="59" t="s">
        <v>24</v>
      </c>
      <c r="K14" s="57"/>
      <c r="L14" s="57" t="s">
        <v>29</v>
      </c>
      <c r="M14" s="57">
        <v>1</v>
      </c>
      <c r="N14" s="60">
        <v>1800</v>
      </c>
      <c r="O14" s="60">
        <v>1800</v>
      </c>
      <c r="P14" s="57"/>
      <c r="Q14" s="69"/>
    </row>
    <row r="15" spans="2:17" ht="5.0999999999999996" customHeight="1" x14ac:dyDescent="0.2">
      <c r="B15" s="22"/>
      <c r="C15" s="42"/>
      <c r="D15" s="43"/>
      <c r="E15" s="7"/>
      <c r="F15" s="44"/>
      <c r="H15" s="66"/>
      <c r="I15" s="27"/>
      <c r="J15" s="57"/>
      <c r="K15" s="57"/>
      <c r="L15" s="57"/>
      <c r="M15" s="57"/>
      <c r="N15" s="57"/>
      <c r="O15" s="57"/>
      <c r="P15" s="57"/>
      <c r="Q15" s="69"/>
    </row>
    <row r="16" spans="2:17" ht="14.1" customHeight="1" x14ac:dyDescent="0.2">
      <c r="B16" s="44"/>
      <c r="C16" s="45" t="s">
        <v>22</v>
      </c>
      <c r="D16" s="46"/>
      <c r="E16" s="47">
        <f>SUM(E8:E14)</f>
        <v>91487.41</v>
      </c>
      <c r="F16" s="48">
        <f>F8+F9+F10+F11+F12+F13+F14</f>
        <v>1</v>
      </c>
      <c r="G16" s="28"/>
      <c r="I16" s="24" t="s">
        <v>22</v>
      </c>
      <c r="J16" s="24"/>
      <c r="K16" s="29">
        <v>131000</v>
      </c>
      <c r="L16" s="96" t="e">
        <f>#REF!+L8+L9+L10+L11+L12+L13+L14+#REF!+#REF!+#REF!</f>
        <v>#REF!</v>
      </c>
      <c r="M16" s="57"/>
      <c r="N16" s="60">
        <f>SUM(N8:N15)</f>
        <v>91487.41</v>
      </c>
      <c r="O16" s="57"/>
      <c r="P16" s="57"/>
      <c r="Q16" s="69"/>
    </row>
    <row r="17" spans="2:17" ht="14.1" customHeight="1" x14ac:dyDescent="0.2">
      <c r="B17" s="44"/>
      <c r="C17" s="49" t="s">
        <v>2</v>
      </c>
      <c r="D17" s="50">
        <f>E16*0.13</f>
        <v>11893.363300000001</v>
      </c>
      <c r="E17" s="50"/>
      <c r="F17" s="44"/>
      <c r="G17" s="95"/>
      <c r="I17" s="37" t="s">
        <v>2</v>
      </c>
      <c r="J17" s="25">
        <f>K16*0.13</f>
        <v>17030</v>
      </c>
      <c r="K17" s="25"/>
      <c r="M17" s="57"/>
      <c r="N17" s="57"/>
      <c r="O17" s="57"/>
      <c r="P17" s="57"/>
      <c r="Q17" s="69"/>
    </row>
    <row r="18" spans="2:17" ht="14.1" customHeight="1" x14ac:dyDescent="0.2">
      <c r="B18" s="44"/>
      <c r="C18" s="49" t="s">
        <v>3</v>
      </c>
      <c r="D18" s="50">
        <f>E16*0.06</f>
        <v>5489.2446</v>
      </c>
      <c r="E18" s="50"/>
      <c r="F18" s="44"/>
      <c r="G18" s="95"/>
      <c r="I18" s="37" t="s">
        <v>3</v>
      </c>
      <c r="J18" s="25">
        <f>K16*0.06</f>
        <v>7860</v>
      </c>
      <c r="K18" s="25"/>
      <c r="M18" s="57"/>
      <c r="N18" s="57"/>
      <c r="O18" s="57"/>
      <c r="P18" s="57"/>
      <c r="Q18" s="68"/>
    </row>
    <row r="19" spans="2:17" ht="14.1" customHeight="1" x14ac:dyDescent="0.2">
      <c r="B19" s="44"/>
      <c r="C19" s="51" t="s">
        <v>4</v>
      </c>
      <c r="D19" s="52">
        <f>SUM(D17:D18)-0.01</f>
        <v>17382.597900000004</v>
      </c>
      <c r="E19" s="50">
        <f>D19</f>
        <v>17382.597900000004</v>
      </c>
      <c r="F19" s="44"/>
      <c r="G19" s="95"/>
      <c r="I19" s="97" t="s">
        <v>4</v>
      </c>
      <c r="J19" s="98">
        <f>SUM(J17:J18)</f>
        <v>24890</v>
      </c>
      <c r="K19" s="25">
        <f>J19</f>
        <v>24890</v>
      </c>
      <c r="M19" s="57"/>
      <c r="N19" s="57"/>
      <c r="O19" s="57"/>
      <c r="P19" s="57"/>
      <c r="Q19" s="68"/>
    </row>
    <row r="20" spans="2:17" ht="5.0999999999999996" customHeight="1" x14ac:dyDescent="0.2">
      <c r="B20" s="44"/>
      <c r="C20" s="44"/>
      <c r="D20" s="44"/>
      <c r="E20" s="72"/>
      <c r="F20" s="44"/>
      <c r="G20" s="95"/>
      <c r="I20" s="37"/>
      <c r="K20" s="25"/>
      <c r="M20" s="57"/>
      <c r="N20" s="57"/>
      <c r="O20" s="57"/>
      <c r="P20" s="57"/>
      <c r="Q20" s="68"/>
    </row>
    <row r="21" spans="2:17" ht="14.1" hidden="1" customHeight="1" x14ac:dyDescent="0.2">
      <c r="C21" s="1" t="s">
        <v>5</v>
      </c>
      <c r="D21" s="8"/>
      <c r="E21" s="9">
        <f>E16+E19</f>
        <v>108870.00790000001</v>
      </c>
      <c r="G21" s="95"/>
      <c r="I21" s="99" t="s">
        <v>5</v>
      </c>
      <c r="J21" s="24"/>
      <c r="K21" s="29">
        <f>K16+K19</f>
        <v>155890</v>
      </c>
      <c r="M21" s="57"/>
      <c r="N21" s="57"/>
      <c r="O21" s="57"/>
      <c r="P21" s="57"/>
      <c r="Q21" s="68"/>
    </row>
    <row r="22" spans="2:17" ht="14.1" hidden="1" customHeight="1" x14ac:dyDescent="0.2">
      <c r="C22" s="73" t="s">
        <v>6</v>
      </c>
      <c r="D22" s="8"/>
      <c r="E22" s="9"/>
      <c r="G22" s="95"/>
      <c r="I22" s="100" t="s">
        <v>6</v>
      </c>
      <c r="J22" s="24"/>
      <c r="K22" s="29"/>
      <c r="M22" s="57"/>
      <c r="N22" s="57"/>
      <c r="O22" s="57"/>
      <c r="P22" s="57"/>
      <c r="Q22" s="68"/>
    </row>
    <row r="23" spans="2:17" ht="5.0999999999999996" hidden="1" customHeight="1" x14ac:dyDescent="0.2">
      <c r="C23" s="2"/>
      <c r="D23" s="8"/>
      <c r="E23" s="3"/>
      <c r="G23" s="95"/>
      <c r="I23" s="83"/>
      <c r="J23" s="24"/>
      <c r="K23" s="29"/>
      <c r="M23" s="57"/>
      <c r="N23" s="57"/>
      <c r="O23" s="57"/>
      <c r="P23" s="57"/>
      <c r="Q23" s="68"/>
    </row>
    <row r="24" spans="2:17" ht="14.1" customHeight="1" x14ac:dyDescent="0.2">
      <c r="B24" s="44"/>
      <c r="C24" s="46" t="s">
        <v>23</v>
      </c>
      <c r="D24" s="44"/>
      <c r="E24" s="47">
        <f>E21+E22</f>
        <v>108870.00790000001</v>
      </c>
      <c r="F24" s="44"/>
      <c r="G24" s="95"/>
      <c r="I24" s="24" t="s">
        <v>23</v>
      </c>
      <c r="K24" s="29">
        <f>K21+K22</f>
        <v>155890</v>
      </c>
      <c r="M24" s="57"/>
      <c r="N24" s="57"/>
      <c r="O24" s="57"/>
      <c r="P24" s="57"/>
      <c r="Q24" s="68"/>
    </row>
    <row r="25" spans="2:17" ht="14.1" hidden="1" customHeight="1" x14ac:dyDescent="0.2">
      <c r="C25" s="74" t="s">
        <v>7</v>
      </c>
      <c r="D25" s="8"/>
      <c r="E25" s="9">
        <v>0</v>
      </c>
      <c r="G25" s="95"/>
      <c r="I25" s="84" t="s">
        <v>7</v>
      </c>
      <c r="J25" s="24"/>
      <c r="K25" s="29">
        <v>0</v>
      </c>
      <c r="M25" s="57"/>
      <c r="N25" s="57"/>
      <c r="O25" s="57"/>
      <c r="P25" s="57"/>
      <c r="Q25" s="68"/>
    </row>
    <row r="26" spans="2:17" ht="14.1" customHeight="1" x14ac:dyDescent="0.2">
      <c r="B26" s="44"/>
      <c r="C26" s="44" t="s">
        <v>8</v>
      </c>
      <c r="D26" s="44"/>
      <c r="E26" s="50">
        <f>E24*0.21</f>
        <v>22862.701659000002</v>
      </c>
      <c r="F26" s="44"/>
      <c r="G26" s="95"/>
      <c r="I26" s="37" t="s">
        <v>8</v>
      </c>
      <c r="K26" s="25">
        <f>K24*0.21</f>
        <v>32736.899999999998</v>
      </c>
      <c r="M26" s="57"/>
      <c r="N26" s="57"/>
      <c r="O26" s="57"/>
      <c r="P26" s="57"/>
      <c r="Q26" s="68"/>
    </row>
    <row r="27" spans="2:17" ht="5.0999999999999996" customHeight="1" x14ac:dyDescent="0.25">
      <c r="B27" s="75"/>
      <c r="C27" s="10"/>
      <c r="D27" s="10"/>
      <c r="E27" s="11"/>
      <c r="F27" s="44"/>
      <c r="G27" s="95"/>
      <c r="H27" s="32"/>
      <c r="I27" s="85"/>
      <c r="J27" s="85"/>
      <c r="K27" s="86"/>
      <c r="M27" s="57"/>
      <c r="N27" s="57"/>
      <c r="O27" s="57"/>
      <c r="P27" s="57"/>
      <c r="Q27" s="68"/>
    </row>
    <row r="28" spans="2:17" ht="20.100000000000001" customHeight="1" x14ac:dyDescent="0.25">
      <c r="B28" s="53" t="s">
        <v>30</v>
      </c>
      <c r="C28" s="53"/>
      <c r="D28" s="54"/>
      <c r="E28" s="55">
        <f>E24+E26</f>
        <v>131732.70955900001</v>
      </c>
      <c r="F28" s="56" t="s">
        <v>9</v>
      </c>
      <c r="G28" s="28"/>
      <c r="H28" s="87" t="s">
        <v>30</v>
      </c>
      <c r="I28" s="87"/>
      <c r="J28" s="88"/>
      <c r="K28" s="89">
        <f>K24+K26</f>
        <v>188626.9</v>
      </c>
      <c r="L28" s="90" t="s">
        <v>9</v>
      </c>
      <c r="M28" s="57"/>
      <c r="N28" s="57"/>
      <c r="O28" s="57"/>
      <c r="P28" s="57"/>
      <c r="Q28" s="68"/>
    </row>
    <row r="29" spans="2:17" ht="14.1" customHeight="1" x14ac:dyDescent="0.2">
      <c r="B29" s="12"/>
      <c r="C29" s="21"/>
      <c r="D29" s="76"/>
      <c r="E29" s="20"/>
      <c r="F29" s="21"/>
      <c r="J29" s="91"/>
      <c r="K29" s="92"/>
      <c r="L29" s="24"/>
      <c r="M29" s="57"/>
      <c r="N29" s="57"/>
      <c r="O29" s="57"/>
      <c r="P29" s="57"/>
      <c r="Q29" s="68"/>
    </row>
    <row r="30" spans="2:17" ht="30" customHeight="1" x14ac:dyDescent="0.25">
      <c r="B30" s="105" t="s">
        <v>51</v>
      </c>
      <c r="C30" s="106"/>
      <c r="D30" s="106"/>
      <c r="E30" s="106"/>
      <c r="F30" s="21"/>
      <c r="H30" s="57"/>
      <c r="I30" s="61"/>
      <c r="J30" s="60"/>
      <c r="K30" s="61"/>
      <c r="L30" s="57"/>
      <c r="M30" s="57"/>
      <c r="N30" s="57"/>
      <c r="O30" s="57"/>
      <c r="P30" s="57"/>
      <c r="Q30" s="68"/>
    </row>
    <row r="31" spans="2:17" x14ac:dyDescent="0.2">
      <c r="B31" s="12"/>
      <c r="C31" s="21"/>
      <c r="D31" s="76"/>
      <c r="E31" s="20"/>
      <c r="F31" s="21"/>
      <c r="H31" s="26"/>
      <c r="I31" s="57"/>
      <c r="J31" s="62" t="s">
        <v>10</v>
      </c>
      <c r="K31" s="61"/>
      <c r="L31" s="57"/>
      <c r="M31" s="57"/>
      <c r="N31" s="57"/>
      <c r="O31" s="57"/>
      <c r="P31" s="57"/>
      <c r="Q31" s="68"/>
    </row>
    <row r="32" spans="2:17" x14ac:dyDescent="0.2">
      <c r="C32" s="13" t="s">
        <v>52</v>
      </c>
      <c r="E32" s="20"/>
      <c r="F32" s="21"/>
      <c r="H32" s="26"/>
      <c r="I32" s="37"/>
      <c r="J32" s="25" t="s">
        <v>33</v>
      </c>
      <c r="K32" s="24"/>
      <c r="L32" s="63">
        <v>687</v>
      </c>
      <c r="P32" s="25"/>
    </row>
    <row r="33" spans="2:16" x14ac:dyDescent="0.2">
      <c r="D33" s="8"/>
      <c r="E33" s="4"/>
      <c r="F33" s="21"/>
      <c r="I33" s="37"/>
      <c r="J33" s="25" t="s">
        <v>34</v>
      </c>
      <c r="K33" s="24"/>
      <c r="L33" s="63">
        <v>1472</v>
      </c>
      <c r="P33" s="25"/>
    </row>
    <row r="34" spans="2:16" ht="12.95" customHeight="1" x14ac:dyDescent="0.2">
      <c r="B34" s="8" t="s">
        <v>13</v>
      </c>
      <c r="D34" s="21" t="s">
        <v>14</v>
      </c>
      <c r="E34" s="4"/>
      <c r="F34" s="21"/>
      <c r="I34" s="37"/>
      <c r="J34" s="25" t="s">
        <v>35</v>
      </c>
      <c r="K34" s="30"/>
      <c r="L34" s="63">
        <v>1472</v>
      </c>
      <c r="P34" s="25"/>
    </row>
    <row r="35" spans="2:16" ht="12.95" customHeight="1" x14ac:dyDescent="0.2">
      <c r="D35" s="93"/>
      <c r="F35" s="21"/>
      <c r="I35" s="37"/>
      <c r="J35" s="25" t="s">
        <v>36</v>
      </c>
      <c r="K35" s="30"/>
      <c r="L35" s="63">
        <v>1472</v>
      </c>
      <c r="P35" s="25"/>
    </row>
    <row r="36" spans="2:16" ht="12.95" customHeight="1" x14ac:dyDescent="0.2">
      <c r="F36" s="21"/>
      <c r="I36" s="37"/>
      <c r="J36" s="25"/>
      <c r="K36" s="30"/>
      <c r="L36" s="28">
        <f>SUM(L32:L35)</f>
        <v>5103</v>
      </c>
    </row>
    <row r="37" spans="2:16" ht="12.95" customHeight="1" x14ac:dyDescent="0.2">
      <c r="F37" s="93"/>
      <c r="I37" s="37"/>
      <c r="J37" s="29"/>
      <c r="K37" s="31"/>
    </row>
    <row r="38" spans="2:16" ht="12.95" customHeight="1" x14ac:dyDescent="0.2">
      <c r="B38" s="5" t="s">
        <v>31</v>
      </c>
      <c r="D38" s="5" t="s">
        <v>32</v>
      </c>
      <c r="E38" s="4"/>
      <c r="F38" s="21"/>
      <c r="I38" s="37"/>
    </row>
    <row r="39" spans="2:16" ht="12.95" customHeight="1" x14ac:dyDescent="0.2">
      <c r="B39" s="67"/>
      <c r="C39" s="67"/>
      <c r="D39" s="67"/>
      <c r="E39" s="78"/>
      <c r="F39" s="78"/>
      <c r="H39" s="32"/>
      <c r="I39" s="33"/>
      <c r="J39" s="34"/>
    </row>
    <row r="40" spans="2:16" ht="12.95" customHeight="1" x14ac:dyDescent="0.2">
      <c r="B40" s="79"/>
      <c r="C40" s="80"/>
      <c r="D40" s="81"/>
      <c r="E40" s="77"/>
      <c r="F40" s="67"/>
      <c r="H40" s="32"/>
      <c r="I40" s="33"/>
      <c r="J40" s="64" t="s">
        <v>37</v>
      </c>
      <c r="K40" s="24"/>
      <c r="L40" s="65">
        <f>E16/L36</f>
        <v>17.928161865569272</v>
      </c>
    </row>
    <row r="41" spans="2:16" ht="12.95" customHeight="1" x14ac:dyDescent="0.2">
      <c r="B41" s="79"/>
      <c r="C41" s="80"/>
      <c r="D41" s="81"/>
      <c r="E41" s="77"/>
      <c r="F41" s="67"/>
      <c r="H41" s="35"/>
      <c r="J41" s="64" t="s">
        <v>38</v>
      </c>
      <c r="K41" s="24"/>
      <c r="L41" s="65">
        <f>E28/L36</f>
        <v>25.814757899078977</v>
      </c>
    </row>
    <row r="42" spans="2:16" ht="12.95" customHeight="1" x14ac:dyDescent="0.2">
      <c r="B42" s="70"/>
      <c r="C42" s="70"/>
      <c r="D42" s="70"/>
      <c r="E42" s="71"/>
      <c r="F42" s="67"/>
      <c r="I42" s="26"/>
      <c r="J42" s="35"/>
      <c r="K42" s="35"/>
    </row>
    <row r="43" spans="2:16" ht="15" customHeight="1" x14ac:dyDescent="0.2">
      <c r="B43" s="67"/>
      <c r="C43" s="67"/>
      <c r="D43" s="67"/>
      <c r="E43" s="67"/>
      <c r="F43" s="67"/>
    </row>
    <row r="44" spans="2:16" ht="15" customHeight="1" x14ac:dyDescent="0.2">
      <c r="B44" s="70"/>
      <c r="C44" s="70"/>
      <c r="D44" s="70"/>
      <c r="E44" s="70"/>
      <c r="F44" s="70"/>
      <c r="G44" s="35"/>
    </row>
    <row r="45" spans="2:16" ht="12.95" customHeight="1" x14ac:dyDescent="0.2">
      <c r="B45" s="107"/>
      <c r="C45" s="107"/>
      <c r="D45" s="107"/>
      <c r="E45" s="107"/>
      <c r="F45" s="107"/>
      <c r="L45" s="35"/>
    </row>
    <row r="46" spans="2:16" ht="12.95" customHeight="1" x14ac:dyDescent="0.2">
      <c r="B46" s="82"/>
      <c r="C46" s="70"/>
      <c r="D46" s="69"/>
      <c r="E46" s="67"/>
      <c r="F46" s="67"/>
    </row>
    <row r="47" spans="2:16" ht="12.95" customHeight="1" x14ac:dyDescent="0.2">
      <c r="B47" s="82"/>
      <c r="C47" s="67"/>
      <c r="D47" s="94"/>
      <c r="E47" s="67"/>
      <c r="F47" s="67"/>
    </row>
    <row r="48" spans="2:16" ht="12.95" customHeight="1" x14ac:dyDescent="0.2">
      <c r="B48" s="82"/>
      <c r="C48" s="67"/>
      <c r="D48" s="67"/>
      <c r="E48" s="67"/>
      <c r="F48" s="67"/>
    </row>
    <row r="49" spans="1:19" ht="12.95" customHeight="1" x14ac:dyDescent="0.2">
      <c r="B49" s="15"/>
    </row>
    <row r="50" spans="1:19" ht="12.95" customHeight="1" x14ac:dyDescent="0.2">
      <c r="B50" s="15"/>
    </row>
    <row r="51" spans="1:19" ht="12.95" customHeight="1" x14ac:dyDescent="0.2"/>
    <row r="52" spans="1:19" ht="12.95" customHeight="1" x14ac:dyDescent="0.2"/>
    <row r="53" spans="1:19" ht="12.95" customHeight="1" x14ac:dyDescent="0.2"/>
    <row r="54" spans="1:19" ht="12.95" customHeight="1" x14ac:dyDescent="0.2"/>
    <row r="55" spans="1:19" ht="12.95" customHeight="1" x14ac:dyDescent="0.2"/>
    <row r="56" spans="1:19" ht="12.95" customHeight="1" x14ac:dyDescent="0.2"/>
    <row r="60" spans="1:19" x14ac:dyDescent="0.2">
      <c r="C60" s="38"/>
      <c r="E60" s="14"/>
    </row>
    <row r="61" spans="1:19" s="14" customFormat="1" x14ac:dyDescent="0.2">
      <c r="A61" s="36"/>
      <c r="B61" s="5"/>
      <c r="C61" s="5"/>
      <c r="D61" s="5"/>
      <c r="E61" s="5"/>
      <c r="F61" s="5"/>
      <c r="G61" s="37"/>
      <c r="H61" s="37"/>
      <c r="I61" s="24"/>
      <c r="J61" s="37"/>
      <c r="K61" s="37"/>
      <c r="L61" s="37"/>
      <c r="M61" s="37"/>
      <c r="N61" s="35"/>
      <c r="O61" s="35"/>
      <c r="P61" s="35"/>
      <c r="Q61" s="70"/>
      <c r="R61" s="70"/>
      <c r="S61" s="70"/>
    </row>
    <row r="62" spans="1:19" x14ac:dyDescent="0.2">
      <c r="M62" s="35"/>
    </row>
    <row r="63" spans="1:19" x14ac:dyDescent="0.2">
      <c r="B63" s="38"/>
      <c r="E63" s="14"/>
    </row>
  </sheetData>
  <mergeCells count="5">
    <mergeCell ref="B2:F2"/>
    <mergeCell ref="B3:F3"/>
    <mergeCell ref="B5:F5"/>
    <mergeCell ref="B30:E30"/>
    <mergeCell ref="B45:F45"/>
  </mergeCells>
  <pageMargins left="0.19685039370078741" right="0.19685039370078741" top="0.19685039370078741" bottom="0.19685039370078741" header="0" footer="0"/>
  <pageSetup paperSize="9" scale="38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MATZADA MUGARA-01</vt:lpstr>
    </vt:vector>
  </TitlesOfParts>
  <Company>j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Gemma Mitxelena Agesta</cp:lastModifiedBy>
  <cp:lastPrinted>2021-04-26T06:14:51Z</cp:lastPrinted>
  <dcterms:created xsi:type="dcterms:W3CDTF">2020-01-24T07:27:32Z</dcterms:created>
  <dcterms:modified xsi:type="dcterms:W3CDTF">2021-10-07T11:36:28Z</dcterms:modified>
</cp:coreProperties>
</file>