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LICITACIONES\2021\REMENDIA OBRAS 2021\"/>
    </mc:Choice>
  </mc:AlternateContent>
  <bookViews>
    <workbookView xWindow="-15" yWindow="-15" windowWidth="12405" windowHeight="11760"/>
  </bookViews>
  <sheets>
    <sheet name="OFERTA LOTE 1" sheetId="3" r:id="rId1"/>
  </sheets>
  <definedNames>
    <definedName name="_xlnm._FilterDatabase" localSheetId="0" hidden="1">'OFERTA LOTE 1'!$A$1:$G$52</definedName>
  </definedNames>
  <calcPr calcId="162913" iterateDelta="1E-4"/>
</workbook>
</file>

<file path=xl/calcChain.xml><?xml version="1.0" encoding="utf-8"?>
<calcChain xmlns="http://schemas.openxmlformats.org/spreadsheetml/2006/main">
  <c r="E42" i="3" l="1"/>
  <c r="G39" i="3" l="1"/>
  <c r="G38" i="3"/>
  <c r="G37" i="3"/>
  <c r="G36" i="3"/>
  <c r="G35" i="3"/>
  <c r="G34" i="3"/>
  <c r="G32" i="3"/>
  <c r="G31" i="3"/>
  <c r="G30" i="3"/>
  <c r="G29" i="3"/>
  <c r="G28" i="3"/>
  <c r="G27" i="3"/>
  <c r="E38" i="3"/>
  <c r="E37" i="3"/>
  <c r="E36" i="3"/>
  <c r="E35" i="3"/>
  <c r="E34" i="3"/>
  <c r="E39" i="3"/>
  <c r="E32" i="3"/>
  <c r="E31" i="3"/>
  <c r="E30" i="3"/>
  <c r="E29" i="3"/>
  <c r="E28" i="3"/>
  <c r="E27" i="3"/>
  <c r="E25" i="3"/>
  <c r="G25" i="3"/>
  <c r="E16" i="3"/>
  <c r="G16" i="3"/>
  <c r="E15" i="3"/>
  <c r="G15" i="3"/>
  <c r="G24" i="3" l="1"/>
  <c r="G23" i="3"/>
  <c r="G22" i="3"/>
  <c r="G21" i="3"/>
  <c r="G20" i="3"/>
  <c r="G19" i="3"/>
  <c r="G17" i="3"/>
  <c r="G14" i="3"/>
  <c r="G13" i="3"/>
  <c r="G12" i="3"/>
  <c r="E24" i="3"/>
  <c r="E23" i="3"/>
  <c r="E22" i="3"/>
  <c r="E21" i="3"/>
  <c r="E20" i="3"/>
  <c r="E19" i="3"/>
  <c r="E17" i="3"/>
  <c r="E14" i="3"/>
  <c r="E13" i="3"/>
  <c r="E12" i="3"/>
  <c r="G7" i="3"/>
  <c r="E7" i="3"/>
  <c r="G41" i="3"/>
  <c r="E41" i="3"/>
  <c r="E10" i="3"/>
  <c r="E9" i="3"/>
  <c r="G6" i="3"/>
  <c r="E6" i="3"/>
  <c r="G46" i="3"/>
  <c r="G47" i="3" s="1"/>
  <c r="E46" i="3"/>
  <c r="E47" i="3" s="1"/>
  <c r="G10" i="3" l="1"/>
  <c r="G9" i="3"/>
  <c r="G42" i="3" l="1"/>
  <c r="E48" i="3" l="1"/>
  <c r="G48" i="3"/>
  <c r="E49" i="3" l="1"/>
  <c r="E50" i="3"/>
  <c r="G49" i="3"/>
  <c r="G50" i="3"/>
  <c r="E51" i="3" l="1"/>
  <c r="G51" i="3"/>
</calcChain>
</file>

<file path=xl/sharedStrings.xml><?xml version="1.0" encoding="utf-8"?>
<sst xmlns="http://schemas.openxmlformats.org/spreadsheetml/2006/main" count="99" uniqueCount="61">
  <si>
    <t>DATOS APORTADOS POR INTIA</t>
  </si>
  <si>
    <t>A RELLENAR POR EL LICITADOR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</si>
  <si>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</si>
  <si>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</si>
  <si>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</si>
  <si>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UNIDADES DE OBRA</t>
  </si>
  <si>
    <t>UNIDAD</t>
  </si>
  <si>
    <t>m2</t>
  </si>
  <si>
    <t>m3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</si>
  <si>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</si>
  <si>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t xml:space="preserve">Nº Unidades </t>
  </si>
  <si>
    <t>INTIA Coste  Total (€)</t>
  </si>
  <si>
    <t>Licitador  coste total (€)</t>
  </si>
  <si>
    <r>
      <t>INTIA Precio unitario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</si>
  <si>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unitario ofertado (€)</t>
  </si>
  <si>
    <t xml:space="preserve">INTIA Precio unitario máx (€). </t>
  </si>
  <si>
    <t>SEGURIDAD Y SALUD</t>
  </si>
  <si>
    <t>Seguridad y Salud</t>
  </si>
  <si>
    <t>TOTAL 1</t>
  </si>
  <si>
    <t>TOTAL 2</t>
  </si>
  <si>
    <t xml:space="preserve">OFERTA ECONÓMICA  </t>
  </si>
  <si>
    <t>TOTAL EJECUCIÓN MATERIAL</t>
  </si>
  <si>
    <t>(Lugar, fecha y firma)</t>
  </si>
  <si>
    <t>m</t>
  </si>
  <si>
    <t>RESIDUOS</t>
  </si>
  <si>
    <t>GESTIÓN DE RESIDUOS</t>
  </si>
  <si>
    <t>EXC.ZANJA A MÁQUINA T.FLOJOS</t>
  </si>
  <si>
    <t>URBANIZACIÓN</t>
  </si>
  <si>
    <t>NAVE GANADERA 1</t>
  </si>
  <si>
    <t>DESMONTAJE DE SILO</t>
  </si>
  <si>
    <t>Ud</t>
  </si>
  <si>
    <t>SILO DE PIENSO</t>
  </si>
  <si>
    <t>SOLER.HA-25, 15 cm.ARMA.#15x15x6</t>
  </si>
  <si>
    <t>ENCACHADO ZAHORRA Z-2 e=15 cm</t>
  </si>
  <si>
    <t>RETIRADA DE TUBERIA DE AGUA EXISTENTE</t>
  </si>
  <si>
    <t>TUBERÍA POLIETILENO DN32 mm. 1 1/4"</t>
  </si>
  <si>
    <t>POLIPASTO PARA MANEJO DE PACONES</t>
  </si>
  <si>
    <t>DESB. Y LIMP. TERRENO A MÁQUINA</t>
  </si>
  <si>
    <t>BEBEDEROS ANTI HIELO</t>
  </si>
  <si>
    <t>REFORMA PUERTA BASCULANTE MUELLES</t>
  </si>
  <si>
    <t>EXCAV. MECÁN. POZOS T. FLOJO</t>
  </si>
  <si>
    <t>M3 RELLENO DE BALASTO 60-120 e=20 cm</t>
  </si>
  <si>
    <t>ARQUETA REGISTRABLE PREF. HM 50x50x50 cm</t>
  </si>
  <si>
    <t>H.ARM. HA-25/P/20/I 2 CARAS 0,30 V.MAN.</t>
  </si>
  <si>
    <t>NAVE GANADERA 2</t>
  </si>
  <si>
    <t>REPARACIÓN DE GOTERAS</t>
  </si>
  <si>
    <t>CHAPADO CALIZA IRREGULAR 2/3</t>
  </si>
  <si>
    <t>ENFOSC. MAESTR.-FRATAS. 1/4 HOR.</t>
  </si>
  <si>
    <t>INTERIOR NAVE GANADERA 1</t>
  </si>
  <si>
    <t>MANGA DE MANEJO-NAVE GANADERA 1</t>
  </si>
  <si>
    <t>NAVE GANADERA 3</t>
  </si>
  <si>
    <t>UD BEBEDEROS ANTI HIELO</t>
  </si>
  <si>
    <t>ARREGLO DE TEJAS</t>
  </si>
  <si>
    <t>VENT. OSCILANTES POLICARBONATO 1200 x 600</t>
  </si>
  <si>
    <t>Gastos Generales 7%</t>
  </si>
  <si>
    <t>Beneficio industrial 5%</t>
  </si>
  <si>
    <t>OFERTA LICITACIÓN OBRAS EN LA FINCA REMENDÍA</t>
  </si>
  <si>
    <t xml:space="preserve">ADECUACIÓN DE NAVES GANADERAS </t>
  </si>
  <si>
    <t>(El precio unitario ofertado en Seguridad y salud no será inferior al  propuesto por INTIA: 572,70 €)</t>
  </si>
  <si>
    <t>m2 SOLER.HA-25, 15 cm.ARMA.#15x15x6</t>
  </si>
  <si>
    <t>AISLAMIENTO TUBERÍAS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</si>
</sst>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04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left" vertical="center" wrapText="1"/>
    </xf>
    <xf numFmtId="0" fontId="2" fillId="0" borderId="14" xfId="0" applyFont="1" applyFill="1" applyBorder="1" applyAlignment="1" applyProtection="1">
      <alignment horizontal="center" vertical="center" wrapText="1"/>
    </xf>
    <xf numFmtId="0" fontId="0" fillId="0" borderId="0" xfId="0" applyBorder="1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2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43" fontId="6" fillId="0" borderId="7" xfId="1" applyFont="1" applyFill="1" applyBorder="1" applyAlignment="1" applyProtection="1">
      <alignment horizontal="center" vertical="center" wrapText="1"/>
    </xf>
    <xf numFmtId="43" fontId="6" fillId="0" borderId="10" xfId="1" applyFont="1" applyFill="1" applyBorder="1" applyAlignment="1" applyProtection="1">
      <alignment horizontal="center" vertical="center" wrapText="1"/>
    </xf>
    <xf numFmtId="43" fontId="6" fillId="0" borderId="3" xfId="1" applyFont="1" applyFill="1" applyBorder="1" applyAlignment="1" applyProtection="1">
      <alignment horizontal="center" vertical="center" wrapText="1"/>
    </xf>
    <xf numFmtId="43" fontId="6" fillId="0" borderId="9" xfId="1" applyFont="1" applyFill="1" applyBorder="1" applyAlignment="1" applyProtection="1">
      <alignment horizontal="center" vertical="center" wrapText="1"/>
    </xf>
    <xf numFmtId="43" fontId="6" fillId="0" borderId="13" xfId="1" applyFont="1" applyFill="1" applyBorder="1" applyAlignment="1" applyProtection="1">
      <alignment horizontal="center" vertical="center" wrapText="1"/>
    </xf>
    <xf numFmtId="43" fontId="3" fillId="0" borderId="8" xfId="1" applyFont="1" applyFill="1" applyBorder="1" applyAlignment="1" applyProtection="1">
      <alignment horizontal="center" vertical="center" wrapText="1"/>
    </xf>
    <xf numFmtId="43" fontId="6" fillId="0" borderId="11" xfId="1" applyFont="1" applyFill="1" applyBorder="1" applyAlignment="1" applyProtection="1">
      <alignment horizontal="center" vertical="center" wrapText="1"/>
    </xf>
    <xf numFmtId="43" fontId="6" fillId="0" borderId="4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43" fontId="3" fillId="0" borderId="3" xfId="1" applyFont="1" applyFill="1" applyBorder="1" applyAlignment="1" applyProtection="1">
      <alignment horizontal="center" vertical="center" wrapText="1"/>
    </xf>
    <xf numFmtId="43" fontId="3" fillId="3" borderId="3" xfId="1" applyFont="1" applyFill="1" applyBorder="1" applyAlignment="1" applyProtection="1">
      <alignment horizontal="center" vertical="center" wrapText="1"/>
    </xf>
    <xf numFmtId="43" fontId="3" fillId="0" borderId="20" xfId="1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0" borderId="28" xfId="0" applyFont="1" applyFill="1" applyBorder="1" applyAlignment="1" applyProtection="1">
      <alignment horizontal="center" vertical="center" wrapText="1"/>
    </xf>
    <xf numFmtId="0" fontId="11" fillId="0" borderId="27" xfId="0" applyFont="1" applyBorder="1" applyAlignment="1">
      <alignment vertical="center"/>
    </xf>
    <xf numFmtId="0" fontId="11" fillId="0" borderId="27" xfId="0" applyFont="1" applyBorder="1" applyAlignment="1">
      <alignment vertical="center" wrapText="1"/>
    </xf>
    <xf numFmtId="2" fontId="6" fillId="0" borderId="3" xfId="0" applyNumberFormat="1" applyFont="1" applyBorder="1" applyAlignment="1" applyProtection="1">
      <alignment horizontal="center" vertical="center" wrapText="1"/>
    </xf>
    <xf numFmtId="0" fontId="11" fillId="0" borderId="28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1" fillId="0" borderId="27" xfId="0" applyFont="1" applyBorder="1" applyAlignment="1">
      <alignment horizontal="left" vertical="center"/>
    </xf>
    <xf numFmtId="0" fontId="1" fillId="0" borderId="29" xfId="0" applyFont="1" applyBorder="1" applyAlignment="1" applyProtection="1">
      <alignment vertical="center" wrapText="1"/>
    </xf>
    <xf numFmtId="2" fontId="3" fillId="4" borderId="10" xfId="0" applyNumberFormat="1" applyFont="1" applyFill="1" applyBorder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</xf>
    <xf numFmtId="0" fontId="11" fillId="0" borderId="30" xfId="0" applyFont="1" applyBorder="1" applyAlignment="1">
      <alignment vertical="center"/>
    </xf>
    <xf numFmtId="0" fontId="1" fillId="0" borderId="31" xfId="0" applyFont="1" applyBorder="1" applyAlignment="1" applyProtection="1">
      <alignment vertical="center" wrapText="1"/>
    </xf>
    <xf numFmtId="2" fontId="3" fillId="4" borderId="3" xfId="0" applyNumberFormat="1" applyFont="1" applyFill="1" applyBorder="1" applyAlignment="1" applyProtection="1">
      <alignment horizontal="center" vertical="center" wrapText="1"/>
    </xf>
    <xf numFmtId="0" fontId="1" fillId="3" borderId="31" xfId="0" applyFont="1" applyFill="1" applyBorder="1" applyAlignment="1" applyProtection="1">
      <alignment vertical="center" wrapText="1"/>
    </xf>
    <xf numFmtId="0" fontId="3" fillId="0" borderId="32" xfId="0" applyFont="1" applyFill="1" applyBorder="1" applyAlignment="1" applyProtection="1">
      <alignment vertical="center" wrapText="1"/>
    </xf>
    <xf numFmtId="2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33" xfId="0" applyFont="1" applyFill="1" applyBorder="1" applyAlignment="1" applyProtection="1">
      <alignment vertical="center" wrapText="1"/>
    </xf>
    <xf numFmtId="2" fontId="3" fillId="0" borderId="19" xfId="0" applyNumberFormat="1" applyFont="1" applyFill="1" applyBorder="1" applyAlignment="1" applyProtection="1">
      <alignment horizontal="center" vertical="center" wrapText="1"/>
    </xf>
    <xf numFmtId="0" fontId="1" fillId="3" borderId="34" xfId="0" applyFont="1" applyFill="1" applyBorder="1" applyAlignment="1" applyProtection="1">
      <alignment vertical="center" wrapText="1"/>
    </xf>
    <xf numFmtId="0" fontId="2" fillId="3" borderId="15" xfId="0" applyFont="1" applyFill="1" applyBorder="1" applyAlignment="1" applyProtection="1">
      <alignment horizontal="left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43" fontId="3" fillId="3" borderId="21" xfId="1" applyFont="1" applyFill="1" applyBorder="1" applyAlignment="1" applyProtection="1">
      <alignment horizontal="center" vertical="center" wrapText="1"/>
    </xf>
    <xf numFmtId="2" fontId="3" fillId="4" borderId="21" xfId="0" applyNumberFormat="1" applyFont="1" applyFill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</xf>
    <xf numFmtId="0" fontId="3" fillId="3" borderId="30" xfId="0" applyFont="1" applyFill="1" applyBorder="1" applyAlignment="1" applyProtection="1">
      <alignment horizontal="center" vertical="center" wrapText="1"/>
    </xf>
    <xf numFmtId="0" fontId="3" fillId="0" borderId="36" xfId="0" applyFont="1" applyFill="1" applyBorder="1" applyAlignment="1" applyProtection="1">
      <alignment horizontal="center" vertical="center" wrapText="1"/>
    </xf>
    <xf numFmtId="0" fontId="3" fillId="0" borderId="37" xfId="0" applyFont="1" applyFill="1" applyBorder="1" applyAlignment="1" applyProtection="1">
      <alignment horizontal="center" vertical="center" wrapText="1"/>
    </xf>
    <xf numFmtId="0" fontId="3" fillId="3" borderId="35" xfId="0" applyFont="1" applyFill="1" applyBorder="1" applyAlignment="1" applyProtection="1">
      <alignment horizontal="center" vertical="center" wrapText="1"/>
    </xf>
    <xf numFmtId="43" fontId="6" fillId="0" borderId="12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43" fontId="6" fillId="0" borderId="16" xfId="1" applyFont="1" applyFill="1" applyBorder="1" applyAlignment="1" applyProtection="1">
      <alignment horizontal="center" vertical="center" wrapText="1"/>
    </xf>
    <xf numFmtId="43" fontId="0" fillId="0" borderId="0" xfId="0" applyNumberFormat="1" applyProtection="1">
      <protection locked="0"/>
    </xf>
    <xf numFmtId="43" fontId="6" fillId="0" borderId="38" xfId="1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2" fillId="0" borderId="27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8" fillId="6" borderId="22" xfId="0" applyFont="1" applyFill="1" applyBorder="1" applyAlignment="1" applyProtection="1">
      <alignment horizontal="center" vertical="center" wrapText="1"/>
    </xf>
    <xf numFmtId="0" fontId="9" fillId="6" borderId="23" xfId="0" applyFont="1" applyFill="1" applyBorder="1" applyProtection="1"/>
    <xf numFmtId="0" fontId="9" fillId="6" borderId="24" xfId="0" applyFont="1" applyFill="1" applyBorder="1" applyProtection="1"/>
    <xf numFmtId="0" fontId="4" fillId="2" borderId="25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26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0" borderId="7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2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topLeftCell="A16" zoomScaleNormal="100" workbookViewId="0">
      <selection activeCell="L27" sqref="L27"/>
    </sheetView>
  </sheetViews>
  <sheetFormatPr baseColWidth="10" defaultRowHeight="15" x14ac:dyDescent="0.25"/>
  <cols>
    <col min="1" max="1" width="37.7109375" style="3" customWidth="1"/>
    <col min="2" max="2" width="8.28515625" style="3" bestFit="1" customWidth="1"/>
    <col min="3" max="3" width="11.42578125" style="3"/>
    <col min="4" max="4" width="13" style="3" customWidth="1"/>
    <col min="5" max="5" width="10.85546875" style="3" customWidth="1"/>
    <col min="6" max="6" width="11.42578125" style="3"/>
    <col min="7" max="7" width="11.5703125" style="3" bestFit="1" customWidth="1"/>
    <col min="8" max="8" width="12.42578125" style="2" customWidth="1"/>
    <col min="9" max="16384" width="11.42578125" style="2"/>
  </cols>
  <sheetData>
    <row r="1" spans="1:9" ht="33" customHeight="1" thickTop="1" thickBot="1" x14ac:dyDescent="0.4">
      <c r="A1" s="86" t="s">
        <v>56</v>
      </c>
      <c r="B1" s="87"/>
      <c r="C1" s="87"/>
      <c r="D1" s="87"/>
      <c r="E1" s="87"/>
      <c r="F1" s="87"/>
      <c r="G1" s="88"/>
    </row>
    <row r="2" spans="1:9" ht="16.5" customHeight="1" thickTop="1" thickBot="1" x14ac:dyDescent="0.3">
      <c r="A2" s="89" t="s">
        <v>57</v>
      </c>
      <c r="B2" s="90"/>
      <c r="C2" s="90"/>
      <c r="D2" s="90"/>
      <c r="E2" s="90"/>
      <c r="F2" s="90"/>
      <c r="G2" s="91"/>
    </row>
    <row r="3" spans="1:9" ht="33.75" customHeight="1" thickBot="1" x14ac:dyDescent="0.3">
      <c r="A3" s="92" t="s">
        <v>0</v>
      </c>
      <c r="B3" s="93"/>
      <c r="C3" s="93"/>
      <c r="D3" s="93"/>
      <c r="E3" s="94"/>
      <c r="F3" s="95" t="s">
        <v>1</v>
      </c>
      <c r="G3" s="94"/>
      <c r="H3" s="18"/>
    </row>
    <row r="4" spans="1:9" ht="43.5" thickBot="1" x14ac:dyDescent="0.3">
      <c r="A4" s="42" t="s">
        <v>5</v>
      </c>
      <c r="B4" s="7" t="s">
        <v>6</v>
      </c>
      <c r="C4" s="8" t="s">
        <v>9</v>
      </c>
      <c r="D4" s="8" t="s">
        <v>13</v>
      </c>
      <c r="E4" s="9" t="s">
        <v>4</v>
      </c>
      <c r="F4" s="8" t="s">
        <v>14</v>
      </c>
      <c r="G4" s="43" t="s">
        <v>2</v>
      </c>
    </row>
    <row r="5" spans="1:9" ht="15.75" thickBot="1" x14ac:dyDescent="0.3">
      <c r="A5" s="44" t="s">
        <v>27</v>
      </c>
      <c r="B5" s="19"/>
      <c r="C5" s="20"/>
      <c r="D5" s="20"/>
      <c r="E5" s="21"/>
      <c r="F5" s="20"/>
      <c r="G5" s="37"/>
    </row>
    <row r="6" spans="1:9" ht="15.75" thickBot="1" x14ac:dyDescent="0.3">
      <c r="A6" s="45" t="s">
        <v>26</v>
      </c>
      <c r="B6" s="22" t="s">
        <v>8</v>
      </c>
      <c r="C6" s="36">
        <v>20</v>
      </c>
      <c r="D6" s="31">
        <v>11.13</v>
      </c>
      <c r="E6" s="28">
        <f>+C6*D6</f>
        <v>222.60000000000002</v>
      </c>
      <c r="F6" s="4"/>
      <c r="G6" s="25">
        <f>+C6*F6</f>
        <v>0</v>
      </c>
    </row>
    <row r="7" spans="1:9" s="3" customFormat="1" ht="15.75" thickBot="1" x14ac:dyDescent="0.3">
      <c r="A7" s="46" t="s">
        <v>59</v>
      </c>
      <c r="B7" s="23" t="s">
        <v>7</v>
      </c>
      <c r="C7" s="36">
        <v>130</v>
      </c>
      <c r="D7" s="31">
        <v>25.55</v>
      </c>
      <c r="E7" s="29">
        <f>+C7*D7</f>
        <v>3321.5</v>
      </c>
      <c r="F7" s="24"/>
      <c r="G7" s="47">
        <f>+C7*F7</f>
        <v>0</v>
      </c>
    </row>
    <row r="8" spans="1:9" ht="15.75" thickBot="1" x14ac:dyDescent="0.3">
      <c r="A8" s="83" t="s">
        <v>28</v>
      </c>
      <c r="B8" s="23"/>
      <c r="C8" s="36"/>
      <c r="D8" s="34"/>
      <c r="E8" s="30"/>
      <c r="F8" s="82"/>
      <c r="G8" s="47"/>
      <c r="H8" s="79"/>
    </row>
    <row r="9" spans="1:9" ht="15.75" thickBot="1" x14ac:dyDescent="0.3">
      <c r="A9" s="48" t="s">
        <v>29</v>
      </c>
      <c r="B9" s="23" t="s">
        <v>30</v>
      </c>
      <c r="C9" s="36">
        <v>1</v>
      </c>
      <c r="D9" s="34">
        <v>639.77</v>
      </c>
      <c r="E9" s="30">
        <f t="shared" ref="E9:E39" si="0">+C9*D9</f>
        <v>639.77</v>
      </c>
      <c r="F9" s="24"/>
      <c r="G9" s="47">
        <f t="shared" ref="G9:G39" si="1">+C9*F9</f>
        <v>0</v>
      </c>
    </row>
    <row r="10" spans="1:9" ht="15.75" thickBot="1" x14ac:dyDescent="0.3">
      <c r="A10" s="45" t="s">
        <v>31</v>
      </c>
      <c r="B10" s="23" t="s">
        <v>30</v>
      </c>
      <c r="C10" s="36">
        <v>1</v>
      </c>
      <c r="D10" s="31">
        <v>1905.5</v>
      </c>
      <c r="E10" s="28">
        <f t="shared" si="0"/>
        <v>1905.5</v>
      </c>
      <c r="F10" s="24"/>
      <c r="G10" s="47">
        <f t="shared" si="1"/>
        <v>0</v>
      </c>
    </row>
    <row r="11" spans="1:9" ht="15.75" thickBot="1" x14ac:dyDescent="0.3">
      <c r="A11" s="49" t="s">
        <v>48</v>
      </c>
      <c r="B11" s="23"/>
      <c r="C11" s="36"/>
      <c r="D11" s="35"/>
      <c r="E11" s="29"/>
      <c r="F11" s="82"/>
      <c r="G11" s="47"/>
      <c r="H11" s="79"/>
      <c r="I11" s="79"/>
    </row>
    <row r="12" spans="1:9" ht="15.75" thickBot="1" x14ac:dyDescent="0.3">
      <c r="A12" s="50" t="s">
        <v>34</v>
      </c>
      <c r="B12" s="23" t="s">
        <v>30</v>
      </c>
      <c r="C12" s="36">
        <v>1</v>
      </c>
      <c r="D12" s="35">
        <v>282.32</v>
      </c>
      <c r="E12" s="29">
        <f t="shared" si="0"/>
        <v>282.32</v>
      </c>
      <c r="F12" s="24"/>
      <c r="G12" s="47">
        <f t="shared" si="1"/>
        <v>0</v>
      </c>
    </row>
    <row r="13" spans="1:9" ht="15.75" thickBot="1" x14ac:dyDescent="0.3">
      <c r="A13" s="50" t="s">
        <v>35</v>
      </c>
      <c r="B13" s="23" t="s">
        <v>23</v>
      </c>
      <c r="C13" s="36">
        <v>80</v>
      </c>
      <c r="D13" s="35">
        <v>9.25</v>
      </c>
      <c r="E13" s="29">
        <f t="shared" si="0"/>
        <v>740</v>
      </c>
      <c r="F13" s="24"/>
      <c r="G13" s="47">
        <f t="shared" si="1"/>
        <v>0</v>
      </c>
    </row>
    <row r="14" spans="1:9" ht="15.75" thickBot="1" x14ac:dyDescent="0.3">
      <c r="A14" s="45" t="s">
        <v>60</v>
      </c>
      <c r="B14" s="23" t="s">
        <v>23</v>
      </c>
      <c r="C14" s="36">
        <v>80</v>
      </c>
      <c r="D14" s="35">
        <v>6.71</v>
      </c>
      <c r="E14" s="29">
        <f t="shared" si="0"/>
        <v>536.79999999999995</v>
      </c>
      <c r="F14" s="24"/>
      <c r="G14" s="47">
        <f t="shared" si="1"/>
        <v>0</v>
      </c>
    </row>
    <row r="15" spans="1:9" ht="15.75" thickBot="1" x14ac:dyDescent="0.3">
      <c r="A15" s="45" t="s">
        <v>38</v>
      </c>
      <c r="B15" s="23" t="s">
        <v>30</v>
      </c>
      <c r="C15" s="36">
        <v>12</v>
      </c>
      <c r="D15" s="35">
        <v>82.68</v>
      </c>
      <c r="E15" s="29">
        <f t="shared" si="0"/>
        <v>992.16000000000008</v>
      </c>
      <c r="F15" s="24"/>
      <c r="G15" s="47">
        <f t="shared" si="1"/>
        <v>0</v>
      </c>
    </row>
    <row r="16" spans="1:9" ht="15.75" thickBot="1" x14ac:dyDescent="0.3">
      <c r="A16" s="45" t="s">
        <v>39</v>
      </c>
      <c r="B16" s="23" t="s">
        <v>7</v>
      </c>
      <c r="C16" s="36">
        <v>16</v>
      </c>
      <c r="D16" s="35">
        <v>127.36</v>
      </c>
      <c r="E16" s="29">
        <f t="shared" si="0"/>
        <v>2037.76</v>
      </c>
      <c r="F16" s="24"/>
      <c r="G16" s="47">
        <f t="shared" si="1"/>
        <v>0</v>
      </c>
    </row>
    <row r="17" spans="1:10" ht="15.75" thickBot="1" x14ac:dyDescent="0.3">
      <c r="A17" s="45" t="s">
        <v>36</v>
      </c>
      <c r="B17" s="23" t="s">
        <v>30</v>
      </c>
      <c r="C17" s="36">
        <v>1</v>
      </c>
      <c r="D17" s="35">
        <v>2993.93</v>
      </c>
      <c r="E17" s="29">
        <f t="shared" si="0"/>
        <v>2993.93</v>
      </c>
      <c r="F17" s="24"/>
      <c r="G17" s="47">
        <f t="shared" si="1"/>
        <v>0</v>
      </c>
    </row>
    <row r="18" spans="1:10" ht="15.75" thickBot="1" x14ac:dyDescent="0.3">
      <c r="A18" s="49" t="s">
        <v>49</v>
      </c>
      <c r="B18" s="23"/>
      <c r="C18" s="36"/>
      <c r="D18" s="35"/>
      <c r="E18" s="29"/>
      <c r="F18" s="82"/>
      <c r="G18" s="47"/>
      <c r="H18" s="79"/>
      <c r="I18" s="79"/>
    </row>
    <row r="19" spans="1:10" ht="15.75" thickBot="1" x14ac:dyDescent="0.3">
      <c r="A19" s="45" t="s">
        <v>37</v>
      </c>
      <c r="B19" s="23" t="s">
        <v>7</v>
      </c>
      <c r="C19" s="36">
        <v>150</v>
      </c>
      <c r="D19" s="35">
        <v>0.62</v>
      </c>
      <c r="E19" s="29">
        <f t="shared" si="0"/>
        <v>93</v>
      </c>
      <c r="F19" s="24"/>
      <c r="G19" s="47">
        <f t="shared" si="1"/>
        <v>0</v>
      </c>
    </row>
    <row r="20" spans="1:10" ht="15.75" thickBot="1" x14ac:dyDescent="0.3">
      <c r="A20" s="45" t="s">
        <v>40</v>
      </c>
      <c r="B20" s="22" t="s">
        <v>8</v>
      </c>
      <c r="C20" s="36">
        <v>67.5</v>
      </c>
      <c r="D20" s="35">
        <v>13.83</v>
      </c>
      <c r="E20" s="29">
        <f t="shared" si="0"/>
        <v>933.52499999999998</v>
      </c>
      <c r="F20" s="24"/>
      <c r="G20" s="47">
        <f t="shared" si="1"/>
        <v>0</v>
      </c>
    </row>
    <row r="21" spans="1:10" ht="15.75" thickBot="1" x14ac:dyDescent="0.3">
      <c r="A21" s="45" t="s">
        <v>41</v>
      </c>
      <c r="B21" s="22" t="s">
        <v>8</v>
      </c>
      <c r="C21" s="36">
        <v>30</v>
      </c>
      <c r="D21" s="35">
        <v>28</v>
      </c>
      <c r="E21" s="29">
        <f t="shared" si="0"/>
        <v>840</v>
      </c>
      <c r="F21" s="24"/>
      <c r="G21" s="47">
        <f t="shared" si="1"/>
        <v>0</v>
      </c>
    </row>
    <row r="22" spans="1:10" ht="15.75" thickBot="1" x14ac:dyDescent="0.3">
      <c r="A22" s="45" t="s">
        <v>33</v>
      </c>
      <c r="B22" s="23" t="s">
        <v>7</v>
      </c>
      <c r="C22" s="36">
        <v>150</v>
      </c>
      <c r="D22" s="35">
        <v>4.66</v>
      </c>
      <c r="E22" s="29">
        <f t="shared" si="0"/>
        <v>699</v>
      </c>
      <c r="F22" s="24"/>
      <c r="G22" s="47">
        <f t="shared" si="1"/>
        <v>0</v>
      </c>
    </row>
    <row r="23" spans="1:10" ht="15.75" thickBot="1" x14ac:dyDescent="0.3">
      <c r="A23" s="45" t="s">
        <v>32</v>
      </c>
      <c r="B23" s="23" t="s">
        <v>7</v>
      </c>
      <c r="C23" s="36">
        <v>150</v>
      </c>
      <c r="D23" s="35">
        <v>25.55</v>
      </c>
      <c r="E23" s="29">
        <f t="shared" si="0"/>
        <v>3832.5</v>
      </c>
      <c r="F23" s="24"/>
      <c r="G23" s="47">
        <f t="shared" si="1"/>
        <v>0</v>
      </c>
    </row>
    <row r="24" spans="1:10" ht="15.75" thickBot="1" x14ac:dyDescent="0.3">
      <c r="A24" s="45" t="s">
        <v>42</v>
      </c>
      <c r="B24" s="23" t="s">
        <v>30</v>
      </c>
      <c r="C24" s="36">
        <v>1</v>
      </c>
      <c r="D24" s="35">
        <v>105.09</v>
      </c>
      <c r="E24" s="29">
        <f t="shared" si="0"/>
        <v>105.09</v>
      </c>
      <c r="F24" s="24"/>
      <c r="G24" s="47">
        <f t="shared" si="1"/>
        <v>0</v>
      </c>
    </row>
    <row r="25" spans="1:10" ht="15.75" thickBot="1" x14ac:dyDescent="0.3">
      <c r="A25" s="45" t="s">
        <v>43</v>
      </c>
      <c r="B25" s="22" t="s">
        <v>8</v>
      </c>
      <c r="C25" s="36">
        <v>0.6</v>
      </c>
      <c r="D25" s="35">
        <v>529.20000000000005</v>
      </c>
      <c r="E25" s="80">
        <f t="shared" si="0"/>
        <v>317.52000000000004</v>
      </c>
      <c r="F25" s="24"/>
      <c r="G25" s="47">
        <f t="shared" si="1"/>
        <v>0</v>
      </c>
    </row>
    <row r="26" spans="1:10" ht="15.75" thickBot="1" x14ac:dyDescent="0.3">
      <c r="A26" s="49" t="s">
        <v>44</v>
      </c>
      <c r="B26" s="81"/>
      <c r="C26" s="36"/>
      <c r="D26" s="35"/>
      <c r="E26" s="80"/>
      <c r="F26" s="82"/>
      <c r="G26" s="47"/>
      <c r="H26" s="79"/>
      <c r="I26" s="79"/>
      <c r="J26" s="79"/>
    </row>
    <row r="27" spans="1:10" ht="15.75" thickBot="1" x14ac:dyDescent="0.3">
      <c r="A27" s="45" t="s">
        <v>45</v>
      </c>
      <c r="B27" s="23" t="s">
        <v>30</v>
      </c>
      <c r="C27" s="36">
        <v>1</v>
      </c>
      <c r="D27" s="35">
        <v>3992.28</v>
      </c>
      <c r="E27" s="80">
        <f t="shared" si="0"/>
        <v>3992.28</v>
      </c>
      <c r="F27" s="24"/>
      <c r="G27" s="47">
        <f t="shared" si="1"/>
        <v>0</v>
      </c>
    </row>
    <row r="28" spans="1:10" ht="15.75" thickBot="1" x14ac:dyDescent="0.3">
      <c r="A28" s="45" t="s">
        <v>46</v>
      </c>
      <c r="B28" s="23" t="s">
        <v>7</v>
      </c>
      <c r="C28" s="36">
        <v>6.4</v>
      </c>
      <c r="D28" s="35">
        <v>43.97</v>
      </c>
      <c r="E28" s="80">
        <f t="shared" si="0"/>
        <v>281.40800000000002</v>
      </c>
      <c r="F28" s="24"/>
      <c r="G28" s="47">
        <f t="shared" si="1"/>
        <v>0</v>
      </c>
    </row>
    <row r="29" spans="1:10" ht="15.75" thickBot="1" x14ac:dyDescent="0.3">
      <c r="A29" s="45" t="s">
        <v>47</v>
      </c>
      <c r="B29" s="23" t="s">
        <v>7</v>
      </c>
      <c r="C29" s="36">
        <v>138</v>
      </c>
      <c r="D29" s="35">
        <v>18.32</v>
      </c>
      <c r="E29" s="80">
        <f t="shared" si="0"/>
        <v>2528.16</v>
      </c>
      <c r="F29" s="24"/>
      <c r="G29" s="47">
        <f t="shared" si="1"/>
        <v>0</v>
      </c>
    </row>
    <row r="30" spans="1:10" ht="15.75" thickBot="1" x14ac:dyDescent="0.3">
      <c r="A30" s="45" t="s">
        <v>35</v>
      </c>
      <c r="B30" s="81" t="s">
        <v>23</v>
      </c>
      <c r="C30" s="36">
        <v>17</v>
      </c>
      <c r="D30" s="35">
        <v>9.25</v>
      </c>
      <c r="E30" s="80">
        <f t="shared" si="0"/>
        <v>157.25</v>
      </c>
      <c r="F30" s="24"/>
      <c r="G30" s="47">
        <f t="shared" si="1"/>
        <v>0</v>
      </c>
    </row>
    <row r="31" spans="1:10" ht="15.75" thickBot="1" x14ac:dyDescent="0.3">
      <c r="A31" s="45" t="s">
        <v>60</v>
      </c>
      <c r="B31" s="81" t="s">
        <v>23</v>
      </c>
      <c r="C31" s="36">
        <v>17</v>
      </c>
      <c r="D31" s="35">
        <v>6.71</v>
      </c>
      <c r="E31" s="80">
        <f t="shared" si="0"/>
        <v>114.07</v>
      </c>
      <c r="F31" s="24"/>
      <c r="G31" s="47">
        <f t="shared" si="1"/>
        <v>0</v>
      </c>
    </row>
    <row r="32" spans="1:10" ht="15.75" thickBot="1" x14ac:dyDescent="0.3">
      <c r="A32" s="45" t="s">
        <v>38</v>
      </c>
      <c r="B32" s="23" t="s">
        <v>30</v>
      </c>
      <c r="C32" s="36">
        <v>4</v>
      </c>
      <c r="D32" s="35">
        <v>82.68</v>
      </c>
      <c r="E32" s="80">
        <f t="shared" si="0"/>
        <v>330.72</v>
      </c>
      <c r="F32" s="24"/>
      <c r="G32" s="47">
        <f t="shared" si="1"/>
        <v>0</v>
      </c>
    </row>
    <row r="33" spans="1:10" ht="15.75" thickBot="1" x14ac:dyDescent="0.3">
      <c r="A33" s="49" t="s">
        <v>50</v>
      </c>
      <c r="B33" s="23"/>
      <c r="C33" s="36"/>
      <c r="D33" s="35"/>
      <c r="E33" s="80"/>
      <c r="F33" s="82"/>
      <c r="G33" s="47"/>
      <c r="H33" s="79"/>
      <c r="J33" s="79"/>
    </row>
    <row r="34" spans="1:10" ht="15.75" thickBot="1" x14ac:dyDescent="0.3">
      <c r="A34" s="45" t="s">
        <v>47</v>
      </c>
      <c r="B34" s="23" t="s">
        <v>7</v>
      </c>
      <c r="C34" s="36">
        <v>250</v>
      </c>
      <c r="D34" s="35">
        <v>18.32</v>
      </c>
      <c r="E34" s="80">
        <f t="shared" si="0"/>
        <v>4580</v>
      </c>
      <c r="F34" s="24"/>
      <c r="G34" s="47">
        <f t="shared" si="1"/>
        <v>0</v>
      </c>
    </row>
    <row r="35" spans="1:10" ht="15.75" thickBot="1" x14ac:dyDescent="0.3">
      <c r="A35" s="45" t="s">
        <v>35</v>
      </c>
      <c r="B35" s="81" t="s">
        <v>23</v>
      </c>
      <c r="C35" s="36">
        <v>25</v>
      </c>
      <c r="D35" s="35">
        <v>9.25</v>
      </c>
      <c r="E35" s="80">
        <f t="shared" si="0"/>
        <v>231.25</v>
      </c>
      <c r="F35" s="24"/>
      <c r="G35" s="47">
        <f t="shared" si="1"/>
        <v>0</v>
      </c>
    </row>
    <row r="36" spans="1:10" ht="15.75" thickBot="1" x14ac:dyDescent="0.3">
      <c r="A36" s="45" t="s">
        <v>60</v>
      </c>
      <c r="B36" s="81" t="s">
        <v>23</v>
      </c>
      <c r="C36" s="36">
        <v>25</v>
      </c>
      <c r="D36" s="35">
        <v>6.71</v>
      </c>
      <c r="E36" s="80">
        <f t="shared" si="0"/>
        <v>167.75</v>
      </c>
      <c r="F36" s="24"/>
      <c r="G36" s="47">
        <f t="shared" si="1"/>
        <v>0</v>
      </c>
    </row>
    <row r="37" spans="1:10" ht="15.75" thickBot="1" x14ac:dyDescent="0.3">
      <c r="A37" s="45" t="s">
        <v>51</v>
      </c>
      <c r="B37" s="23" t="s">
        <v>30</v>
      </c>
      <c r="C37" s="36">
        <v>4</v>
      </c>
      <c r="D37" s="35">
        <v>82.68</v>
      </c>
      <c r="E37" s="80">
        <f t="shared" si="0"/>
        <v>330.72</v>
      </c>
      <c r="F37" s="24"/>
      <c r="G37" s="47">
        <f t="shared" si="1"/>
        <v>0</v>
      </c>
    </row>
    <row r="38" spans="1:10" ht="15.75" thickBot="1" x14ac:dyDescent="0.3">
      <c r="A38" s="45" t="s">
        <v>52</v>
      </c>
      <c r="B38" s="23" t="s">
        <v>30</v>
      </c>
      <c r="C38" s="36">
        <v>1</v>
      </c>
      <c r="D38" s="35">
        <v>1466.14</v>
      </c>
      <c r="E38" s="80">
        <f t="shared" si="0"/>
        <v>1466.14</v>
      </c>
      <c r="F38" s="24"/>
      <c r="G38" s="47">
        <f t="shared" si="1"/>
        <v>0</v>
      </c>
    </row>
    <row r="39" spans="1:10" ht="15.75" thickBot="1" x14ac:dyDescent="0.3">
      <c r="A39" s="45" t="s">
        <v>53</v>
      </c>
      <c r="B39" s="23" t="s">
        <v>30</v>
      </c>
      <c r="C39" s="36">
        <v>10</v>
      </c>
      <c r="D39" s="35">
        <v>201.97</v>
      </c>
      <c r="E39" s="80">
        <f t="shared" si="0"/>
        <v>2019.7</v>
      </c>
      <c r="F39" s="24"/>
      <c r="G39" s="47">
        <f t="shared" si="1"/>
        <v>0</v>
      </c>
      <c r="I39" s="79"/>
    </row>
    <row r="40" spans="1:10" ht="15.75" thickBot="1" x14ac:dyDescent="0.3">
      <c r="A40" s="49" t="s">
        <v>24</v>
      </c>
      <c r="B40" s="23"/>
      <c r="C40" s="36"/>
      <c r="D40" s="36"/>
      <c r="E40" s="32"/>
      <c r="F40" s="82"/>
      <c r="G40" s="47"/>
      <c r="H40" s="79"/>
      <c r="I40" s="79"/>
      <c r="J40" s="79"/>
    </row>
    <row r="41" spans="1:10" ht="15.75" thickBot="1" x14ac:dyDescent="0.3">
      <c r="A41" s="45" t="s">
        <v>25</v>
      </c>
      <c r="B41" s="23" t="s">
        <v>30</v>
      </c>
      <c r="C41" s="36">
        <v>1</v>
      </c>
      <c r="D41" s="36">
        <v>529.38</v>
      </c>
      <c r="E41" s="28">
        <f>+C41*D41</f>
        <v>529.38</v>
      </c>
      <c r="F41" s="24"/>
      <c r="G41" s="47">
        <f>+C41*F41</f>
        <v>0</v>
      </c>
    </row>
    <row r="42" spans="1:10" ht="15.75" thickBot="1" x14ac:dyDescent="0.3">
      <c r="A42" s="51" t="s">
        <v>18</v>
      </c>
      <c r="B42" s="26"/>
      <c r="C42" s="27"/>
      <c r="D42" s="78"/>
      <c r="E42" s="33">
        <f>SUM(E6:E41)</f>
        <v>37221.802999999993</v>
      </c>
      <c r="F42" s="41"/>
      <c r="G42" s="52">
        <f>SUM(G6:G41)</f>
        <v>0</v>
      </c>
    </row>
    <row r="43" spans="1:10" ht="16.5" thickTop="1" thickBot="1" x14ac:dyDescent="0.3">
      <c r="A43" s="96" t="s">
        <v>16</v>
      </c>
      <c r="B43" s="97"/>
      <c r="C43" s="97"/>
      <c r="D43" s="97"/>
      <c r="E43" s="97"/>
      <c r="F43" s="98"/>
      <c r="G43" s="99"/>
    </row>
    <row r="44" spans="1:10" ht="30.75" customHeight="1" thickBot="1" x14ac:dyDescent="0.3">
      <c r="A44" s="92" t="s">
        <v>0</v>
      </c>
      <c r="B44" s="100"/>
      <c r="C44" s="100"/>
      <c r="D44" s="100"/>
      <c r="E44" s="101"/>
      <c r="F44" s="102" t="s">
        <v>1</v>
      </c>
      <c r="G44" s="103"/>
    </row>
    <row r="45" spans="1:10" ht="50.25" customHeight="1" thickBot="1" x14ac:dyDescent="0.3">
      <c r="A45" s="53" t="s">
        <v>5</v>
      </c>
      <c r="B45" s="7" t="s">
        <v>6</v>
      </c>
      <c r="C45" s="8" t="s">
        <v>10</v>
      </c>
      <c r="D45" s="8" t="s">
        <v>15</v>
      </c>
      <c r="E45" s="10" t="s">
        <v>11</v>
      </c>
      <c r="F45" s="8" t="s">
        <v>14</v>
      </c>
      <c r="G45" s="43" t="s">
        <v>12</v>
      </c>
    </row>
    <row r="46" spans="1:10" ht="15.75" thickBot="1" x14ac:dyDescent="0.3">
      <c r="A46" s="54" t="s">
        <v>17</v>
      </c>
      <c r="B46" s="23" t="s">
        <v>30</v>
      </c>
      <c r="C46" s="36">
        <v>1</v>
      </c>
      <c r="D46" s="73">
        <v>572.70000000000005</v>
      </c>
      <c r="E46" s="28">
        <f>+C46*D46</f>
        <v>572.70000000000005</v>
      </c>
      <c r="F46" s="67">
        <v>0</v>
      </c>
      <c r="G46" s="47">
        <f>+C46*F46</f>
        <v>0</v>
      </c>
      <c r="J46" s="79"/>
    </row>
    <row r="47" spans="1:10" ht="15.75" thickBot="1" x14ac:dyDescent="0.3">
      <c r="A47" s="55" t="s">
        <v>19</v>
      </c>
      <c r="B47" s="6"/>
      <c r="C47" s="5"/>
      <c r="D47" s="1"/>
      <c r="E47" s="38">
        <f>SUM(E46)</f>
        <v>572.70000000000005</v>
      </c>
      <c r="F47" s="68"/>
      <c r="G47" s="56">
        <f>SUM(G46)</f>
        <v>0</v>
      </c>
    </row>
    <row r="48" spans="1:10" ht="15.75" thickBot="1" x14ac:dyDescent="0.3">
      <c r="A48" s="57" t="s">
        <v>21</v>
      </c>
      <c r="B48" s="11"/>
      <c r="C48" s="12"/>
      <c r="D48" s="74"/>
      <c r="E48" s="39">
        <f>SUM(E47+E42)</f>
        <v>37794.50299999999</v>
      </c>
      <c r="F48" s="69"/>
      <c r="G48" s="56">
        <f>+G42+G47</f>
        <v>0</v>
      </c>
    </row>
    <row r="49" spans="1:7" x14ac:dyDescent="0.25">
      <c r="A49" s="58" t="s">
        <v>54</v>
      </c>
      <c r="B49" s="16"/>
      <c r="C49" s="17"/>
      <c r="D49" s="75"/>
      <c r="E49" s="40">
        <f>+E48*0.07</f>
        <v>2645.6152099999995</v>
      </c>
      <c r="F49" s="70"/>
      <c r="G49" s="59">
        <f>+G48*0.06</f>
        <v>0</v>
      </c>
    </row>
    <row r="50" spans="1:7" ht="15.75" thickBot="1" x14ac:dyDescent="0.3">
      <c r="A50" s="60" t="s">
        <v>55</v>
      </c>
      <c r="B50" s="14"/>
      <c r="C50" s="15"/>
      <c r="D50" s="76"/>
      <c r="E50" s="38">
        <f>+E48*0.05</f>
        <v>1889.7251499999995</v>
      </c>
      <c r="F50" s="71"/>
      <c r="G50" s="61">
        <f>+G48*0.04</f>
        <v>0</v>
      </c>
    </row>
    <row r="51" spans="1:7" ht="15.75" thickBot="1" x14ac:dyDescent="0.3">
      <c r="A51" s="62" t="s">
        <v>20</v>
      </c>
      <c r="B51" s="63"/>
      <c r="C51" s="64"/>
      <c r="D51" s="77"/>
      <c r="E51" s="65">
        <f>SUM(E48:E50)</f>
        <v>42329.843359999984</v>
      </c>
      <c r="F51" s="72"/>
      <c r="G51" s="66">
        <f>SUM(G48:G50)</f>
        <v>0</v>
      </c>
    </row>
    <row r="52" spans="1:7" ht="15.75" thickTop="1" x14ac:dyDescent="0.25">
      <c r="A52" s="85" t="s">
        <v>3</v>
      </c>
      <c r="B52" s="85"/>
    </row>
    <row r="53" spans="1:7" x14ac:dyDescent="0.25">
      <c r="A53" s="13" t="s">
        <v>58</v>
      </c>
      <c r="B53" s="13"/>
    </row>
    <row r="54" spans="1:7" x14ac:dyDescent="0.25">
      <c r="A54" s="84" t="s">
        <v>22</v>
      </c>
      <c r="B54" s="84"/>
      <c r="C54" s="84"/>
      <c r="D54" s="84"/>
      <c r="E54" s="84"/>
      <c r="F54" s="84"/>
      <c r="G54" s="84"/>
    </row>
  </sheetData>
  <sheetProtection algorithmName="SHA-512" hashValue="PaMiLHXMhtYJHn988cXPFGYiDCjg27u8KxOk0+kRInRmZJ3Bzh7QzpqUJM11AkjHBr3AP1wAA58MHNbzdMs20g==" saltValue="fqPwccIgw5xI3cZVABkPCw==" spinCount="100000" sheet="1" objects="1" scenarios="1"/>
  <autoFilter ref="A1:G52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9">
    <mergeCell ref="A54:G54"/>
    <mergeCell ref="A52:B52"/>
    <mergeCell ref="A1:G1"/>
    <mergeCell ref="A2:G2"/>
    <mergeCell ref="A3:E3"/>
    <mergeCell ref="F3:G3"/>
    <mergeCell ref="A43:G43"/>
    <mergeCell ref="A44:E44"/>
    <mergeCell ref="F44:G44"/>
  </mergeCells>
  <dataValidations count="2">
    <dataValidation type="decimal" operator="greaterThanOrEqual" allowBlank="1" showInputMessage="1" showErrorMessage="1" sqref="F46">
      <formula1>E46</formula1>
    </dataValidation>
    <dataValidation type="decimal" operator="lessThanOrEqual" allowBlank="1" showInputMessage="1" showErrorMessage="1" sqref="F6:F41">
      <formula1>D6</formula1>
    </dataValidation>
  </dataValidation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2021-08-19T07:58:51Z</cp:lastPrinted>
  <dcterms:created xsi:type="dcterms:W3CDTF">2019-06-17T07:39:03Z</dcterms:created>
  <dcterms:modified xsi:type="dcterms:W3CDTF">2021-08-19T10:04:47Z</dcterms:modified>
</cp:coreProperties>
</file>