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LICITACIONES\2021\SASTOYA 2021\"/>
    </mc:Choice>
  </mc:AlternateContent>
  <bookViews>
    <workbookView xWindow="-15" yWindow="-15" windowWidth="12405" windowHeight="11760"/>
  </bookViews>
  <sheets>
    <sheet name="OFERTA LOTE 1" sheetId="3" r:id="rId1"/>
  </sheets>
  <definedNames>
    <definedName name="_xlnm._FilterDatabase" localSheetId="0" hidden="1">'OFERTA LOTE 1'!$A$1:$G$38</definedName>
  </definedNames>
  <calcPr calcId="162913" iterateDelta="1E-4"/>
</workbook>
</file>

<file path=xl/calcChain.xml><?xml version="1.0" encoding="utf-8"?>
<calcChain xmlns="http://schemas.openxmlformats.org/spreadsheetml/2006/main">
  <c r="G25" i="3" l="1"/>
  <c r="G24" i="3"/>
  <c r="G23" i="3"/>
  <c r="G22" i="3"/>
  <c r="G21" i="3"/>
  <c r="G20" i="3"/>
  <c r="G19" i="3"/>
  <c r="G18" i="3"/>
  <c r="G17" i="3"/>
  <c r="G16" i="3"/>
  <c r="G15" i="3"/>
  <c r="G14" i="3"/>
  <c r="E25" i="3"/>
  <c r="E24" i="3"/>
  <c r="E23" i="3"/>
  <c r="E22" i="3"/>
  <c r="E21" i="3"/>
  <c r="E20" i="3"/>
  <c r="E19" i="3"/>
  <c r="E18" i="3"/>
  <c r="E17" i="3"/>
  <c r="E16" i="3"/>
  <c r="E15" i="3"/>
  <c r="E14" i="3"/>
  <c r="G7" i="3"/>
  <c r="E7" i="3"/>
  <c r="G27" i="3"/>
  <c r="E27" i="3"/>
  <c r="E11" i="3"/>
  <c r="E10" i="3"/>
  <c r="E9" i="3"/>
  <c r="G6" i="3"/>
  <c r="E6" i="3"/>
  <c r="G32" i="3"/>
  <c r="G33" i="3" s="1"/>
  <c r="G8" i="3"/>
  <c r="E32" i="3"/>
  <c r="E33" i="3" s="1"/>
  <c r="E8" i="3"/>
  <c r="G10" i="3" l="1"/>
  <c r="G9" i="3"/>
  <c r="G11" i="3"/>
  <c r="E12" i="3" l="1"/>
  <c r="E28" i="3" s="1"/>
  <c r="G12" i="3"/>
  <c r="G28" i="3" s="1"/>
  <c r="E34" i="3" l="1"/>
  <c r="G34" i="3"/>
  <c r="E35" i="3" l="1"/>
  <c r="E36" i="3"/>
  <c r="G35" i="3"/>
  <c r="G36" i="3"/>
  <c r="E37" i="3" l="1"/>
  <c r="G37" i="3"/>
</calcChain>
</file>

<file path=xl/sharedStrings.xml><?xml version="1.0" encoding="utf-8"?>
<sst xmlns="http://schemas.openxmlformats.org/spreadsheetml/2006/main" count="75" uniqueCount="53">
  <si>
    <t>DATOS APORTADOS POR INTIA</t>
  </si>
  <si>
    <t>A RELLENAR POR EL LICITADOR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</si>
  <si>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</si>
  <si>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(Los precios ofertados no incluyen el IVA)</t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</si>
  <si>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</si>
  <si>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UNIDADES DE OBRA</t>
  </si>
  <si>
    <t>UNIDAD</t>
  </si>
  <si>
    <t>m2</t>
  </si>
  <si>
    <t>m3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</si>
  <si>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</t>
    </r>
  </si>
  <si>
    <t xml:space="preserve">Nº Unidades </t>
  </si>
  <si>
    <t>INTIA Coste  Total (€)</t>
  </si>
  <si>
    <t>Licitador  coste total (€)</t>
  </si>
  <si>
    <r>
      <t>INTIA Precio unitario máx (€)</t>
    </r>
    <r>
      <rPr>
        <b/>
        <sz val="11"/>
        <color rgb="FF000000"/>
        <rFont val="Calibri"/>
        <family val="2"/>
        <scheme val="minor"/>
      </rPr>
      <t xml:space="preserve">. </t>
    </r>
  </si>
  <si>
    <t>Precio unitario ofertado (€)</t>
  </si>
  <si>
    <t xml:space="preserve">INTIA Precio unitario máx (€). </t>
  </si>
  <si>
    <t>SEGURIDAD Y SALUD</t>
  </si>
  <si>
    <t>Seguridad y Salud</t>
  </si>
  <si>
    <t>TOTAL 1</t>
  </si>
  <si>
    <t>TOTAL 2</t>
  </si>
  <si>
    <t xml:space="preserve">OFERTA ECONÓMICA  </t>
  </si>
  <si>
    <t>TOTAL EJECUCIÓN MATERIAL</t>
  </si>
  <si>
    <t>(Lugar, fecha y firma)</t>
  </si>
  <si>
    <t>OFERTA LICITACIÓN OBRAS EN FINCA EXPERIMENTAL DE SASTOYA</t>
  </si>
  <si>
    <t>REHABILITACIÓN Y MEJORAS PARA GANADO VACUNO RÚSTICO</t>
  </si>
  <si>
    <t>DESBROCE Y MOVIMIENTO DE TIERRAS</t>
  </si>
  <si>
    <t>DEMOLICIÓN DE CERCADO</t>
  </si>
  <si>
    <t>BASE 2,5 cm 98 % PM</t>
  </si>
  <si>
    <t>CAÑO DE 500 mm</t>
  </si>
  <si>
    <t>CIERRE LATERAL DE 500 mm</t>
  </si>
  <si>
    <t>ARQUETA PARA D500 mm</t>
  </si>
  <si>
    <t>HORMIGÓN EN SOLERA HA-25</t>
  </si>
  <si>
    <t>m</t>
  </si>
  <si>
    <t>u</t>
  </si>
  <si>
    <t>CAMINOS Y SANEAMIENTOS</t>
  </si>
  <si>
    <t>EQUIPAMIENTO GANADERO</t>
  </si>
  <si>
    <t>PUERTA-BARRERA 4/5 m PARA GANADO</t>
  </si>
  <si>
    <t>PUERTA-BARRERA 3/4 m PARA GANADO</t>
  </si>
  <si>
    <t xml:space="preserve">POSTE SUJECIÓN PUERTA-BARRERA </t>
  </si>
  <si>
    <t xml:space="preserve">BARRERA SEPARACIÓN GANADO
</t>
  </si>
  <si>
    <t xml:space="preserve">BARRERA SEMICIRCULAR
</t>
  </si>
  <si>
    <t xml:space="preserve">CHICANE ANTIRETORNO </t>
  </si>
  <si>
    <t xml:space="preserve">MANGA DE MANEJO GANADERO
</t>
  </si>
  <si>
    <t xml:space="preserve">PUERTA DE GUILLOTINA
</t>
  </si>
  <si>
    <t xml:space="preserve">JAULA DE INMOVILIZACIÓN </t>
  </si>
  <si>
    <t xml:space="preserve">PUERTA DE DISTRIBUCIÓN TRIANGULAR
</t>
  </si>
  <si>
    <t>CERCADO DE MADERA</t>
  </si>
  <si>
    <t>CERCADO REFORZADO</t>
  </si>
  <si>
    <t>RESIDUOS</t>
  </si>
  <si>
    <t>GESTIÓN DE RESIDUOS</t>
  </si>
  <si>
    <t>Gastos Generales 9%</t>
  </si>
  <si>
    <t>Beneficio industrial 6%</t>
  </si>
  <si>
    <t>(El precio unitario ofertado en Seguridad y salud no será inferior al  propuesto por INTIA: 793,45 €)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</si>
</sst>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99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left" vertical="center" wrapText="1"/>
    </xf>
    <xf numFmtId="0" fontId="2" fillId="0" borderId="14" xfId="0" applyFont="1" applyFill="1" applyBorder="1" applyAlignment="1" applyProtection="1">
      <alignment horizontal="center" vertical="center" wrapText="1"/>
    </xf>
    <xf numFmtId="0" fontId="0" fillId="0" borderId="0" xfId="0" applyBorder="1" applyProtection="1"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2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43" fontId="6" fillId="0" borderId="7" xfId="1" applyFont="1" applyFill="1" applyBorder="1" applyAlignment="1" applyProtection="1">
      <alignment horizontal="center" vertical="center" wrapText="1"/>
    </xf>
    <xf numFmtId="43" fontId="6" fillId="0" borderId="10" xfId="1" applyFont="1" applyFill="1" applyBorder="1" applyAlignment="1" applyProtection="1">
      <alignment horizontal="center" vertical="center" wrapText="1"/>
    </xf>
    <xf numFmtId="43" fontId="6" fillId="0" borderId="3" xfId="1" applyFont="1" applyFill="1" applyBorder="1" applyAlignment="1" applyProtection="1">
      <alignment horizontal="center" vertical="center" wrapText="1"/>
    </xf>
    <xf numFmtId="43" fontId="6" fillId="0" borderId="9" xfId="1" applyFont="1" applyFill="1" applyBorder="1" applyAlignment="1" applyProtection="1">
      <alignment horizontal="center" vertical="center" wrapText="1"/>
    </xf>
    <xf numFmtId="43" fontId="6" fillId="0" borderId="13" xfId="1" applyFont="1" applyFill="1" applyBorder="1" applyAlignment="1" applyProtection="1">
      <alignment horizontal="center" vertical="center" wrapText="1"/>
    </xf>
    <xf numFmtId="43" fontId="3" fillId="0" borderId="8" xfId="1" applyFont="1" applyFill="1" applyBorder="1" applyAlignment="1" applyProtection="1">
      <alignment horizontal="center" vertical="center" wrapText="1"/>
    </xf>
    <xf numFmtId="43" fontId="6" fillId="0" borderId="11" xfId="1" applyFont="1" applyFill="1" applyBorder="1" applyAlignment="1" applyProtection="1">
      <alignment horizontal="center" vertical="center" wrapText="1"/>
    </xf>
    <xf numFmtId="43" fontId="6" fillId="0" borderId="4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43" fontId="3" fillId="0" borderId="3" xfId="1" applyFont="1" applyFill="1" applyBorder="1" applyAlignment="1" applyProtection="1">
      <alignment horizontal="center" vertical="center" wrapText="1"/>
    </xf>
    <xf numFmtId="43" fontId="3" fillId="3" borderId="3" xfId="1" applyFont="1" applyFill="1" applyBorder="1" applyAlignment="1" applyProtection="1">
      <alignment horizontal="center" vertical="center" wrapText="1"/>
    </xf>
    <xf numFmtId="43" fontId="3" fillId="0" borderId="20" xfId="1" applyFont="1" applyFill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1" fillId="2" borderId="27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0" borderId="28" xfId="0" applyFont="1" applyFill="1" applyBorder="1" applyAlignment="1" applyProtection="1">
      <alignment horizontal="center" vertical="center" wrapText="1"/>
    </xf>
    <xf numFmtId="0" fontId="11" fillId="0" borderId="27" xfId="0" applyFont="1" applyBorder="1" applyAlignment="1">
      <alignment vertical="center"/>
    </xf>
    <xf numFmtId="0" fontId="11" fillId="0" borderId="27" xfId="0" applyFont="1" applyBorder="1" applyAlignment="1">
      <alignment vertical="center" wrapText="1"/>
    </xf>
    <xf numFmtId="2" fontId="6" fillId="0" borderId="3" xfId="0" applyNumberFormat="1" applyFont="1" applyBorder="1" applyAlignment="1" applyProtection="1">
      <alignment horizontal="center" vertical="center" wrapText="1"/>
    </xf>
    <xf numFmtId="0" fontId="11" fillId="0" borderId="28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1" fillId="0" borderId="27" xfId="0" applyFont="1" applyBorder="1" applyAlignment="1">
      <alignment horizontal="left" vertical="center"/>
    </xf>
    <xf numFmtId="0" fontId="1" fillId="0" borderId="29" xfId="0" applyFont="1" applyBorder="1" applyAlignment="1" applyProtection="1">
      <alignment vertical="center" wrapText="1"/>
    </xf>
    <xf numFmtId="2" fontId="3" fillId="4" borderId="10" xfId="0" applyNumberFormat="1" applyFont="1" applyFill="1" applyBorder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</xf>
    <xf numFmtId="0" fontId="11" fillId="0" borderId="30" xfId="0" applyFont="1" applyBorder="1" applyAlignment="1">
      <alignment vertical="center"/>
    </xf>
    <xf numFmtId="0" fontId="1" fillId="0" borderId="31" xfId="0" applyFont="1" applyBorder="1" applyAlignment="1" applyProtection="1">
      <alignment vertical="center" wrapText="1"/>
    </xf>
    <xf numFmtId="2" fontId="3" fillId="4" borderId="3" xfId="0" applyNumberFormat="1" applyFont="1" applyFill="1" applyBorder="1" applyAlignment="1" applyProtection="1">
      <alignment horizontal="center" vertical="center" wrapText="1"/>
    </xf>
    <xf numFmtId="0" fontId="1" fillId="3" borderId="31" xfId="0" applyFont="1" applyFill="1" applyBorder="1" applyAlignment="1" applyProtection="1">
      <alignment vertical="center" wrapText="1"/>
    </xf>
    <xf numFmtId="0" fontId="3" fillId="0" borderId="32" xfId="0" applyFont="1" applyFill="1" applyBorder="1" applyAlignment="1" applyProtection="1">
      <alignment vertical="center" wrapText="1"/>
    </xf>
    <xf numFmtId="2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33" xfId="0" applyFont="1" applyFill="1" applyBorder="1" applyAlignment="1" applyProtection="1">
      <alignment vertical="center" wrapText="1"/>
    </xf>
    <xf numFmtId="2" fontId="3" fillId="0" borderId="19" xfId="0" applyNumberFormat="1" applyFont="1" applyFill="1" applyBorder="1" applyAlignment="1" applyProtection="1">
      <alignment horizontal="center" vertical="center" wrapText="1"/>
    </xf>
    <xf numFmtId="0" fontId="1" fillId="3" borderId="34" xfId="0" applyFont="1" applyFill="1" applyBorder="1" applyAlignment="1" applyProtection="1">
      <alignment vertical="center" wrapText="1"/>
    </xf>
    <xf numFmtId="0" fontId="2" fillId="3" borderId="15" xfId="0" applyFont="1" applyFill="1" applyBorder="1" applyAlignment="1" applyProtection="1">
      <alignment horizontal="left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43" fontId="3" fillId="3" borderId="21" xfId="1" applyFont="1" applyFill="1" applyBorder="1" applyAlignment="1" applyProtection="1">
      <alignment horizontal="center" vertical="center" wrapText="1"/>
    </xf>
    <xf numFmtId="2" fontId="3" fillId="4" borderId="21" xfId="0" applyNumberFormat="1" applyFont="1" applyFill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3" fillId="0" borderId="27" xfId="0" applyFont="1" applyBorder="1" applyAlignment="1" applyProtection="1">
      <alignment horizontal="center" vertical="center" wrapText="1"/>
    </xf>
    <xf numFmtId="0" fontId="3" fillId="3" borderId="30" xfId="0" applyFont="1" applyFill="1" applyBorder="1" applyAlignment="1" applyProtection="1">
      <alignment horizontal="center" vertical="center" wrapText="1"/>
    </xf>
    <xf numFmtId="0" fontId="3" fillId="0" borderId="36" xfId="0" applyFont="1" applyFill="1" applyBorder="1" applyAlignment="1" applyProtection="1">
      <alignment horizontal="center" vertical="center" wrapText="1"/>
    </xf>
    <xf numFmtId="0" fontId="3" fillId="0" borderId="37" xfId="0" applyFont="1" applyFill="1" applyBorder="1" applyAlignment="1" applyProtection="1">
      <alignment horizontal="center" vertical="center" wrapText="1"/>
    </xf>
    <xf numFmtId="0" fontId="3" fillId="3" borderId="35" xfId="0" applyFont="1" applyFill="1" applyBorder="1" applyAlignment="1" applyProtection="1">
      <alignment horizontal="center" vertical="center" wrapText="1"/>
    </xf>
    <xf numFmtId="43" fontId="6" fillId="0" borderId="12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43" fontId="6" fillId="0" borderId="16" xfId="1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8" fillId="6" borderId="22" xfId="0" applyFont="1" applyFill="1" applyBorder="1" applyAlignment="1" applyProtection="1">
      <alignment horizontal="center" vertical="center" wrapText="1"/>
    </xf>
    <xf numFmtId="0" fontId="9" fillId="6" borderId="23" xfId="0" applyFont="1" applyFill="1" applyBorder="1" applyProtection="1"/>
    <xf numFmtId="0" fontId="9" fillId="6" borderId="24" xfId="0" applyFont="1" applyFill="1" applyBorder="1" applyProtection="1"/>
    <xf numFmtId="0" fontId="4" fillId="2" borderId="25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26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0" fillId="0" borderId="6" xfId="0" applyBorder="1" applyProtection="1"/>
    <xf numFmtId="0" fontId="0" fillId="0" borderId="7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1" fillId="2" borderId="25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5" borderId="7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topLeftCell="A7" zoomScaleNormal="100" workbookViewId="0">
      <selection activeCell="E7" sqref="E7"/>
    </sheetView>
  </sheetViews>
  <sheetFormatPr baseColWidth="10" defaultRowHeight="15" x14ac:dyDescent="0.25"/>
  <cols>
    <col min="1" max="1" width="37.7109375" style="3" customWidth="1"/>
    <col min="2" max="2" width="8.28515625" style="3" bestFit="1" customWidth="1"/>
    <col min="3" max="3" width="11.42578125" style="3"/>
    <col min="4" max="4" width="13" style="3" customWidth="1"/>
    <col min="5" max="5" width="10.85546875" style="3" customWidth="1"/>
    <col min="6" max="6" width="11.42578125" style="3"/>
    <col min="7" max="7" width="11.5703125" style="3" bestFit="1" customWidth="1"/>
    <col min="8" max="8" width="37.28515625" style="2" customWidth="1"/>
    <col min="9" max="16384" width="11.42578125" style="2"/>
  </cols>
  <sheetData>
    <row r="1" spans="1:8" ht="33" customHeight="1" thickTop="1" thickBot="1" x14ac:dyDescent="0.4">
      <c r="A1" s="81" t="s">
        <v>23</v>
      </c>
      <c r="B1" s="82"/>
      <c r="C1" s="82"/>
      <c r="D1" s="82"/>
      <c r="E1" s="82"/>
      <c r="F1" s="82"/>
      <c r="G1" s="83"/>
    </row>
    <row r="2" spans="1:8" ht="16.5" customHeight="1" thickTop="1" thickBot="1" x14ac:dyDescent="0.3">
      <c r="A2" s="84" t="s">
        <v>24</v>
      </c>
      <c r="B2" s="85"/>
      <c r="C2" s="85"/>
      <c r="D2" s="85"/>
      <c r="E2" s="85"/>
      <c r="F2" s="85"/>
      <c r="G2" s="86"/>
    </row>
    <row r="3" spans="1:8" ht="33.75" customHeight="1" thickBot="1" x14ac:dyDescent="0.3">
      <c r="A3" s="87" t="s">
        <v>0</v>
      </c>
      <c r="B3" s="88"/>
      <c r="C3" s="88"/>
      <c r="D3" s="88"/>
      <c r="E3" s="89"/>
      <c r="F3" s="90" t="s">
        <v>1</v>
      </c>
      <c r="G3" s="89"/>
      <c r="H3" s="18"/>
    </row>
    <row r="4" spans="1:8" ht="43.5" thickBot="1" x14ac:dyDescent="0.3">
      <c r="A4" s="42" t="s">
        <v>5</v>
      </c>
      <c r="B4" s="7" t="s">
        <v>6</v>
      </c>
      <c r="C4" s="8" t="s">
        <v>9</v>
      </c>
      <c r="D4" s="8" t="s">
        <v>13</v>
      </c>
      <c r="E4" s="9" t="s">
        <v>4</v>
      </c>
      <c r="F4" s="8" t="s">
        <v>14</v>
      </c>
      <c r="G4" s="43" t="s">
        <v>2</v>
      </c>
    </row>
    <row r="5" spans="1:8" ht="15.75" thickBot="1" x14ac:dyDescent="0.3">
      <c r="A5" s="44" t="s">
        <v>34</v>
      </c>
      <c r="B5" s="19"/>
      <c r="C5" s="20"/>
      <c r="D5" s="20"/>
      <c r="E5" s="21"/>
      <c r="F5" s="20"/>
      <c r="G5" s="37"/>
    </row>
    <row r="6" spans="1:8" ht="15.75" thickBot="1" x14ac:dyDescent="0.3">
      <c r="A6" s="45" t="s">
        <v>25</v>
      </c>
      <c r="B6" s="22" t="s">
        <v>7</v>
      </c>
      <c r="C6" s="36">
        <v>2999</v>
      </c>
      <c r="D6" s="31">
        <v>0.64</v>
      </c>
      <c r="E6" s="28">
        <f>+C6*D6</f>
        <v>1919.3600000000001</v>
      </c>
      <c r="F6" s="4"/>
      <c r="G6" s="25">
        <f>+C6*F6</f>
        <v>0</v>
      </c>
    </row>
    <row r="7" spans="1:8" s="3" customFormat="1" ht="15.75" thickBot="1" x14ac:dyDescent="0.3">
      <c r="A7" s="46" t="s">
        <v>26</v>
      </c>
      <c r="B7" s="23" t="s">
        <v>32</v>
      </c>
      <c r="C7" s="36">
        <v>168.05</v>
      </c>
      <c r="D7" s="31">
        <v>9.35</v>
      </c>
      <c r="E7" s="29">
        <f>+C7*D7</f>
        <v>1571.2675000000002</v>
      </c>
      <c r="F7" s="24"/>
      <c r="G7" s="47">
        <f>+C7*F7</f>
        <v>0</v>
      </c>
    </row>
    <row r="8" spans="1:8" ht="15.75" thickBot="1" x14ac:dyDescent="0.3">
      <c r="A8" s="45" t="s">
        <v>27</v>
      </c>
      <c r="B8" s="23" t="s">
        <v>8</v>
      </c>
      <c r="C8" s="36">
        <v>264.87</v>
      </c>
      <c r="D8" s="34">
        <v>32.340000000000003</v>
      </c>
      <c r="E8" s="29">
        <f t="shared" ref="E8:E25" si="0">+C8*D8</f>
        <v>8565.8958000000002</v>
      </c>
      <c r="F8" s="24"/>
      <c r="G8" s="47">
        <f t="shared" ref="G8:G25" si="1">+C8*F8</f>
        <v>0</v>
      </c>
    </row>
    <row r="9" spans="1:8" ht="15.75" thickBot="1" x14ac:dyDescent="0.3">
      <c r="A9" s="48" t="s">
        <v>28</v>
      </c>
      <c r="B9" s="23" t="s">
        <v>32</v>
      </c>
      <c r="C9" s="36">
        <v>15</v>
      </c>
      <c r="D9" s="34">
        <v>106.82</v>
      </c>
      <c r="E9" s="30">
        <f t="shared" si="0"/>
        <v>1602.3</v>
      </c>
      <c r="F9" s="24"/>
      <c r="G9" s="47">
        <f t="shared" si="1"/>
        <v>0</v>
      </c>
    </row>
    <row r="10" spans="1:8" ht="15.75" thickBot="1" x14ac:dyDescent="0.3">
      <c r="A10" s="45" t="s">
        <v>29</v>
      </c>
      <c r="B10" s="23" t="s">
        <v>33</v>
      </c>
      <c r="C10" s="36">
        <v>3</v>
      </c>
      <c r="D10" s="31">
        <v>210.84</v>
      </c>
      <c r="E10" s="28">
        <f t="shared" si="0"/>
        <v>632.52</v>
      </c>
      <c r="F10" s="24"/>
      <c r="G10" s="47">
        <f t="shared" si="1"/>
        <v>0</v>
      </c>
    </row>
    <row r="11" spans="1:8" ht="15.75" thickBot="1" x14ac:dyDescent="0.3">
      <c r="A11" s="45" t="s">
        <v>30</v>
      </c>
      <c r="B11" s="23" t="s">
        <v>33</v>
      </c>
      <c r="C11" s="36">
        <v>1</v>
      </c>
      <c r="D11" s="34">
        <v>668.24</v>
      </c>
      <c r="E11" s="29">
        <f t="shared" si="0"/>
        <v>668.24</v>
      </c>
      <c r="F11" s="24"/>
      <c r="G11" s="47">
        <f t="shared" si="1"/>
        <v>0</v>
      </c>
    </row>
    <row r="12" spans="1:8" ht="15.75" thickBot="1" x14ac:dyDescent="0.3">
      <c r="A12" s="45" t="s">
        <v>31</v>
      </c>
      <c r="B12" s="23" t="s">
        <v>7</v>
      </c>
      <c r="C12" s="36">
        <v>379</v>
      </c>
      <c r="D12" s="31">
        <v>27.88</v>
      </c>
      <c r="E12" s="28">
        <f t="shared" si="0"/>
        <v>10566.52</v>
      </c>
      <c r="F12" s="24"/>
      <c r="G12" s="47">
        <f t="shared" si="1"/>
        <v>0</v>
      </c>
    </row>
    <row r="13" spans="1:8" ht="15.75" thickBot="1" x14ac:dyDescent="0.3">
      <c r="A13" s="49" t="s">
        <v>35</v>
      </c>
      <c r="B13" s="23"/>
      <c r="C13" s="36"/>
      <c r="D13" s="35"/>
      <c r="E13" s="29"/>
      <c r="F13" s="24"/>
      <c r="G13" s="47"/>
    </row>
    <row r="14" spans="1:8" ht="15.75" thickBot="1" x14ac:dyDescent="0.3">
      <c r="A14" s="50" t="s">
        <v>36</v>
      </c>
      <c r="B14" s="23" t="s">
        <v>33</v>
      </c>
      <c r="C14" s="36">
        <v>8</v>
      </c>
      <c r="D14" s="35">
        <v>374.49</v>
      </c>
      <c r="E14" s="29">
        <f t="shared" si="0"/>
        <v>2995.92</v>
      </c>
      <c r="F14" s="24"/>
      <c r="G14" s="47">
        <f t="shared" si="1"/>
        <v>0</v>
      </c>
    </row>
    <row r="15" spans="1:8" ht="15.75" thickBot="1" x14ac:dyDescent="0.3">
      <c r="A15" s="50" t="s">
        <v>37</v>
      </c>
      <c r="B15" s="23" t="s">
        <v>33</v>
      </c>
      <c r="C15" s="36">
        <v>15</v>
      </c>
      <c r="D15" s="35">
        <v>317.01</v>
      </c>
      <c r="E15" s="29">
        <f t="shared" si="0"/>
        <v>4755.1499999999996</v>
      </c>
      <c r="F15" s="24"/>
      <c r="G15" s="47">
        <f t="shared" si="1"/>
        <v>0</v>
      </c>
    </row>
    <row r="16" spans="1:8" ht="15.75" thickBot="1" x14ac:dyDescent="0.3">
      <c r="A16" s="45" t="s">
        <v>38</v>
      </c>
      <c r="B16" s="23" t="s">
        <v>33</v>
      </c>
      <c r="C16" s="36">
        <v>74</v>
      </c>
      <c r="D16" s="35">
        <v>166.4</v>
      </c>
      <c r="E16" s="29">
        <f t="shared" si="0"/>
        <v>12313.6</v>
      </c>
      <c r="F16" s="24"/>
      <c r="G16" s="47">
        <f t="shared" si="1"/>
        <v>0</v>
      </c>
    </row>
    <row r="17" spans="1:7" ht="15.75" thickBot="1" x14ac:dyDescent="0.3">
      <c r="A17" s="45" t="s">
        <v>39</v>
      </c>
      <c r="B17" s="23" t="s">
        <v>33</v>
      </c>
      <c r="C17" s="36">
        <v>11</v>
      </c>
      <c r="D17" s="35">
        <v>684.03</v>
      </c>
      <c r="E17" s="29">
        <f t="shared" si="0"/>
        <v>7524.33</v>
      </c>
      <c r="F17" s="24"/>
      <c r="G17" s="47">
        <f t="shared" si="1"/>
        <v>0</v>
      </c>
    </row>
    <row r="18" spans="1:7" ht="15.75" thickBot="1" x14ac:dyDescent="0.3">
      <c r="A18" s="45" t="s">
        <v>40</v>
      </c>
      <c r="B18" s="23" t="s">
        <v>33</v>
      </c>
      <c r="C18" s="36">
        <v>1</v>
      </c>
      <c r="D18" s="35">
        <v>6533.72</v>
      </c>
      <c r="E18" s="29">
        <f t="shared" si="0"/>
        <v>6533.72</v>
      </c>
      <c r="F18" s="24"/>
      <c r="G18" s="47">
        <f t="shared" si="1"/>
        <v>0</v>
      </c>
    </row>
    <row r="19" spans="1:7" ht="15.75" thickBot="1" x14ac:dyDescent="0.3">
      <c r="A19" s="45" t="s">
        <v>41</v>
      </c>
      <c r="B19" s="23" t="s">
        <v>33</v>
      </c>
      <c r="C19" s="36">
        <v>1</v>
      </c>
      <c r="D19" s="35">
        <v>1682.33</v>
      </c>
      <c r="E19" s="29">
        <f t="shared" si="0"/>
        <v>1682.33</v>
      </c>
      <c r="F19" s="24"/>
      <c r="G19" s="47">
        <f t="shared" si="1"/>
        <v>0</v>
      </c>
    </row>
    <row r="20" spans="1:7" ht="15.75" thickBot="1" x14ac:dyDescent="0.3">
      <c r="A20" s="45" t="s">
        <v>42</v>
      </c>
      <c r="B20" s="23" t="s">
        <v>33</v>
      </c>
      <c r="C20" s="36">
        <v>2</v>
      </c>
      <c r="D20" s="35">
        <v>2709.01</v>
      </c>
      <c r="E20" s="29">
        <f t="shared" si="0"/>
        <v>5418.02</v>
      </c>
      <c r="F20" s="24"/>
      <c r="G20" s="47">
        <f t="shared" si="1"/>
        <v>0</v>
      </c>
    </row>
    <row r="21" spans="1:7" ht="15.75" thickBot="1" x14ac:dyDescent="0.3">
      <c r="A21" s="45" t="s">
        <v>43</v>
      </c>
      <c r="B21" s="23" t="s">
        <v>33</v>
      </c>
      <c r="C21" s="36">
        <v>1</v>
      </c>
      <c r="D21" s="35">
        <v>943.53</v>
      </c>
      <c r="E21" s="29">
        <f t="shared" si="0"/>
        <v>943.53</v>
      </c>
      <c r="F21" s="24"/>
      <c r="G21" s="47">
        <f t="shared" si="1"/>
        <v>0</v>
      </c>
    </row>
    <row r="22" spans="1:7" ht="15.75" thickBot="1" x14ac:dyDescent="0.3">
      <c r="A22" s="45" t="s">
        <v>44</v>
      </c>
      <c r="B22" s="23" t="s">
        <v>33</v>
      </c>
      <c r="C22" s="36">
        <v>1</v>
      </c>
      <c r="D22" s="35">
        <v>5323.31</v>
      </c>
      <c r="E22" s="29">
        <f t="shared" si="0"/>
        <v>5323.31</v>
      </c>
      <c r="F22" s="24"/>
      <c r="G22" s="47">
        <f t="shared" si="1"/>
        <v>0</v>
      </c>
    </row>
    <row r="23" spans="1:7" ht="15.75" thickBot="1" x14ac:dyDescent="0.3">
      <c r="A23" s="45" t="s">
        <v>45</v>
      </c>
      <c r="B23" s="23" t="s">
        <v>33</v>
      </c>
      <c r="C23" s="36">
        <v>1</v>
      </c>
      <c r="D23" s="35">
        <v>4298.51</v>
      </c>
      <c r="E23" s="29">
        <f t="shared" si="0"/>
        <v>4298.51</v>
      </c>
      <c r="F23" s="24"/>
      <c r="G23" s="47">
        <f t="shared" si="1"/>
        <v>0</v>
      </c>
    </row>
    <row r="24" spans="1:7" ht="15.75" thickBot="1" x14ac:dyDescent="0.3">
      <c r="A24" s="45" t="s">
        <v>46</v>
      </c>
      <c r="B24" s="23" t="s">
        <v>32</v>
      </c>
      <c r="C24" s="36">
        <v>92.85</v>
      </c>
      <c r="D24" s="35">
        <v>127.71</v>
      </c>
      <c r="E24" s="29">
        <f t="shared" si="0"/>
        <v>11857.873499999998</v>
      </c>
      <c r="F24" s="24"/>
      <c r="G24" s="47">
        <f t="shared" si="1"/>
        <v>0</v>
      </c>
    </row>
    <row r="25" spans="1:7" ht="15.75" thickBot="1" x14ac:dyDescent="0.3">
      <c r="A25" s="45" t="s">
        <v>47</v>
      </c>
      <c r="B25" s="23" t="s">
        <v>32</v>
      </c>
      <c r="C25" s="36">
        <v>183.97</v>
      </c>
      <c r="D25" s="35">
        <v>23.77</v>
      </c>
      <c r="E25" s="29">
        <f t="shared" si="0"/>
        <v>4372.9668999999994</v>
      </c>
      <c r="F25" s="24"/>
      <c r="G25" s="47">
        <f t="shared" si="1"/>
        <v>0</v>
      </c>
    </row>
    <row r="26" spans="1:7" ht="15.75" thickBot="1" x14ac:dyDescent="0.3">
      <c r="A26" s="49" t="s">
        <v>48</v>
      </c>
      <c r="B26" s="23"/>
      <c r="C26" s="36"/>
      <c r="D26" s="36"/>
      <c r="E26" s="32"/>
      <c r="F26" s="24"/>
      <c r="G26" s="47"/>
    </row>
    <row r="27" spans="1:7" ht="15.75" thickBot="1" x14ac:dyDescent="0.3">
      <c r="A27" s="45" t="s">
        <v>49</v>
      </c>
      <c r="B27" s="23" t="s">
        <v>33</v>
      </c>
      <c r="C27" s="36">
        <v>1</v>
      </c>
      <c r="D27" s="36">
        <v>435.85</v>
      </c>
      <c r="E27" s="28">
        <f>+C27*D27</f>
        <v>435.85</v>
      </c>
      <c r="F27" s="24"/>
      <c r="G27" s="47">
        <f>+C27*F27</f>
        <v>0</v>
      </c>
    </row>
    <row r="28" spans="1:7" ht="15.75" thickBot="1" x14ac:dyDescent="0.3">
      <c r="A28" s="51" t="s">
        <v>18</v>
      </c>
      <c r="B28" s="26"/>
      <c r="C28" s="27"/>
      <c r="D28" s="78"/>
      <c r="E28" s="33">
        <f>SUM(E6:E27)</f>
        <v>93981.213700000008</v>
      </c>
      <c r="F28" s="41"/>
      <c r="G28" s="52">
        <f>SUM(G6:G27)</f>
        <v>0</v>
      </c>
    </row>
    <row r="29" spans="1:7" ht="16.5" thickTop="1" thickBot="1" x14ac:dyDescent="0.3">
      <c r="A29" s="91" t="s">
        <v>16</v>
      </c>
      <c r="B29" s="92"/>
      <c r="C29" s="92"/>
      <c r="D29" s="92"/>
      <c r="E29" s="92"/>
      <c r="F29" s="93"/>
      <c r="G29" s="94"/>
    </row>
    <row r="30" spans="1:7" ht="30.75" customHeight="1" thickBot="1" x14ac:dyDescent="0.3">
      <c r="A30" s="87" t="s">
        <v>0</v>
      </c>
      <c r="B30" s="95"/>
      <c r="C30" s="95"/>
      <c r="D30" s="95"/>
      <c r="E30" s="96"/>
      <c r="F30" s="97" t="s">
        <v>1</v>
      </c>
      <c r="G30" s="98"/>
    </row>
    <row r="31" spans="1:7" ht="50.25" customHeight="1" thickBot="1" x14ac:dyDescent="0.3">
      <c r="A31" s="53" t="s">
        <v>5</v>
      </c>
      <c r="B31" s="7" t="s">
        <v>6</v>
      </c>
      <c r="C31" s="8" t="s">
        <v>10</v>
      </c>
      <c r="D31" s="8" t="s">
        <v>15</v>
      </c>
      <c r="E31" s="10" t="s">
        <v>11</v>
      </c>
      <c r="F31" s="8" t="s">
        <v>14</v>
      </c>
      <c r="G31" s="43" t="s">
        <v>12</v>
      </c>
    </row>
    <row r="32" spans="1:7" ht="15.75" thickBot="1" x14ac:dyDescent="0.3">
      <c r="A32" s="54" t="s">
        <v>17</v>
      </c>
      <c r="B32" s="23" t="s">
        <v>33</v>
      </c>
      <c r="C32" s="36">
        <v>1</v>
      </c>
      <c r="D32" s="73">
        <v>793.45</v>
      </c>
      <c r="E32" s="28">
        <f>+C32*D32</f>
        <v>793.45</v>
      </c>
      <c r="F32" s="67">
        <v>0</v>
      </c>
      <c r="G32" s="47">
        <f>+C32*F32</f>
        <v>0</v>
      </c>
    </row>
    <row r="33" spans="1:7" ht="15.75" thickBot="1" x14ac:dyDescent="0.3">
      <c r="A33" s="55" t="s">
        <v>19</v>
      </c>
      <c r="B33" s="6"/>
      <c r="C33" s="5"/>
      <c r="D33" s="1"/>
      <c r="E33" s="38">
        <f>SUM(E32)</f>
        <v>793.45</v>
      </c>
      <c r="F33" s="68"/>
      <c r="G33" s="56">
        <f>SUM(G32)</f>
        <v>0</v>
      </c>
    </row>
    <row r="34" spans="1:7" ht="15.75" thickBot="1" x14ac:dyDescent="0.3">
      <c r="A34" s="57" t="s">
        <v>21</v>
      </c>
      <c r="B34" s="11"/>
      <c r="C34" s="12"/>
      <c r="D34" s="74"/>
      <c r="E34" s="39">
        <f>SUM(E33+E28)</f>
        <v>94774.663700000005</v>
      </c>
      <c r="F34" s="69"/>
      <c r="G34" s="56">
        <f>+G28+G33</f>
        <v>0</v>
      </c>
    </row>
    <row r="35" spans="1:7" x14ac:dyDescent="0.25">
      <c r="A35" s="58" t="s">
        <v>50</v>
      </c>
      <c r="B35" s="16"/>
      <c r="C35" s="17"/>
      <c r="D35" s="75"/>
      <c r="E35" s="40">
        <f>+E34*0.09</f>
        <v>8529.7197329999999</v>
      </c>
      <c r="F35" s="70"/>
      <c r="G35" s="59">
        <f>+G34*0.06</f>
        <v>0</v>
      </c>
    </row>
    <row r="36" spans="1:7" ht="15.75" thickBot="1" x14ac:dyDescent="0.3">
      <c r="A36" s="60" t="s">
        <v>51</v>
      </c>
      <c r="B36" s="14"/>
      <c r="C36" s="15"/>
      <c r="D36" s="76"/>
      <c r="E36" s="38">
        <f>+E34*0.06</f>
        <v>5686.4798220000002</v>
      </c>
      <c r="F36" s="71"/>
      <c r="G36" s="61">
        <f>+G34*0.04</f>
        <v>0</v>
      </c>
    </row>
    <row r="37" spans="1:7" ht="15.75" thickBot="1" x14ac:dyDescent="0.3">
      <c r="A37" s="62" t="s">
        <v>20</v>
      </c>
      <c r="B37" s="63"/>
      <c r="C37" s="64"/>
      <c r="D37" s="77"/>
      <c r="E37" s="65">
        <f>SUM(E34:E36)</f>
        <v>108990.863255</v>
      </c>
      <c r="F37" s="72"/>
      <c r="G37" s="66">
        <f>SUM(G34:G36)</f>
        <v>0</v>
      </c>
    </row>
    <row r="38" spans="1:7" ht="15.75" thickTop="1" x14ac:dyDescent="0.25">
      <c r="A38" s="80" t="s">
        <v>3</v>
      </c>
      <c r="B38" s="80"/>
    </row>
    <row r="39" spans="1:7" x14ac:dyDescent="0.25">
      <c r="A39" s="13" t="s">
        <v>52</v>
      </c>
      <c r="B39" s="13"/>
    </row>
    <row r="40" spans="1:7" x14ac:dyDescent="0.25">
      <c r="A40" s="79" t="s">
        <v>22</v>
      </c>
      <c r="B40" s="79"/>
      <c r="C40" s="79"/>
      <c r="D40" s="79"/>
      <c r="E40" s="79"/>
      <c r="F40" s="79"/>
      <c r="G40" s="79"/>
    </row>
  </sheetData>
  <sheetProtection algorithmName="SHA-512" hashValue="xjFG5tcuncOqbwyD/u+hoAsfwRBC5YSyHlIQzrTCCmnscfsZUQqyu0LlKSkztD4ciUp3PpwDrCI6lzF5TzAj3Q==" saltValue="rooZUe+/mKSaVXWOzGzD/A==" spinCount="100000" sheet="1" objects="1" scenarios="1"/>
  <autoFilter ref="A1:G38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9">
    <mergeCell ref="A40:G40"/>
    <mergeCell ref="A38:B38"/>
    <mergeCell ref="A1:G1"/>
    <mergeCell ref="A2:G2"/>
    <mergeCell ref="A3:E3"/>
    <mergeCell ref="F3:G3"/>
    <mergeCell ref="A29:G29"/>
    <mergeCell ref="A30:E30"/>
    <mergeCell ref="F30:G30"/>
  </mergeCells>
  <dataValidations count="2">
    <dataValidation type="decimal" operator="greaterThanOrEqual" allowBlank="1" showInputMessage="1" showErrorMessage="1" sqref="F32">
      <formula1>E32</formula1>
    </dataValidation>
    <dataValidation type="decimal" operator="lessThanOrEqual" allowBlank="1" showInputMessage="1" showErrorMessage="1" sqref="F6:F27">
      <formula1>D6</formula1>
    </dataValidation>
  </dataValidation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d666457</cp:lastModifiedBy>
  <cp:lastPrinted>2021-08-04T12:30:20Z</cp:lastPrinted>
  <dcterms:created xsi:type="dcterms:W3CDTF">2019-06-17T07:39:03Z</dcterms:created>
  <dcterms:modified xsi:type="dcterms:W3CDTF">2021-08-17T09:44:24Z</dcterms:modified>
</cp:coreProperties>
</file>