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1840" windowHeight="13740"/>
  </bookViews>
  <sheets>
    <sheet name="OFERTA" sheetId="1" r:id="rId1"/>
  </sheets>
  <definedNames>
    <definedName name="_xlnm.Print_Area" localSheetId="0">OFERTA!$A$1:$I$25</definedName>
  </definedNames>
  <calcPr calcId="191029"/>
</workbook>
</file>

<file path=xl/calcChain.xml><?xml version="1.0" encoding="utf-8"?>
<calcChain xmlns="http://schemas.openxmlformats.org/spreadsheetml/2006/main">
  <c r="O9" i="1"/>
  <c r="K11"/>
  <c r="M11" s="1"/>
  <c r="R11" s="1"/>
  <c r="L11"/>
  <c r="N11" s="1"/>
  <c r="K10"/>
  <c r="M10" s="1"/>
  <c r="R10" s="1"/>
  <c r="L10"/>
  <c r="N10"/>
  <c r="O8" l="1"/>
  <c r="Q8"/>
  <c r="Q10"/>
  <c r="Q11"/>
  <c r="O10"/>
  <c r="P10"/>
  <c r="O11"/>
  <c r="P11"/>
  <c r="S6" l="1"/>
  <c r="S7"/>
  <c r="S8"/>
  <c r="S9"/>
  <c r="S12"/>
  <c r="S13"/>
  <c r="L6"/>
  <c r="N6" s="1"/>
  <c r="L7"/>
  <c r="N7" s="1"/>
  <c r="L8"/>
  <c r="N8" s="1"/>
  <c r="L9"/>
  <c r="N9" s="1"/>
  <c r="L12"/>
  <c r="N12" s="1"/>
  <c r="L13"/>
  <c r="N13" s="1"/>
  <c r="L5"/>
  <c r="N5" s="1"/>
  <c r="K6"/>
  <c r="M6" s="1"/>
  <c r="K7"/>
  <c r="M7" s="1"/>
  <c r="K8"/>
  <c r="M8" s="1"/>
  <c r="K9"/>
  <c r="M9" s="1"/>
  <c r="K12"/>
  <c r="M12" s="1"/>
  <c r="K13"/>
  <c r="M13" s="1"/>
  <c r="K5"/>
  <c r="M5" s="1"/>
  <c r="S5"/>
  <c r="R12" l="1"/>
  <c r="R6"/>
  <c r="R5"/>
  <c r="R8"/>
  <c r="R13"/>
  <c r="R7"/>
  <c r="R9"/>
  <c r="K14"/>
  <c r="V15" l="1"/>
  <c r="A14" s="1"/>
  <c r="W15"/>
  <c r="E14" s="1"/>
  <c r="O5"/>
  <c r="P5"/>
  <c r="Q5"/>
  <c r="O6"/>
  <c r="P6"/>
  <c r="Q6"/>
  <c r="O7"/>
  <c r="P7"/>
  <c r="Q7"/>
  <c r="C15" l="1"/>
</calcChain>
</file>

<file path=xl/sharedStrings.xml><?xml version="1.0" encoding="utf-8"?>
<sst xmlns="http://schemas.openxmlformats.org/spreadsheetml/2006/main" count="31" uniqueCount="25">
  <si>
    <t>PRECIO VALORADO DE LA OFERTA</t>
  </si>
  <si>
    <t>Sal</t>
  </si>
  <si>
    <t>Carbonato de calcio</t>
  </si>
  <si>
    <t xml:space="preserve">Aceite de soja </t>
  </si>
  <si>
    <t xml:space="preserve">Torta de soja </t>
  </si>
  <si>
    <t>Trigo</t>
  </si>
  <si>
    <t>Cebada</t>
  </si>
  <si>
    <t xml:space="preserve">Maíz </t>
  </si>
  <si>
    <t>PROTEÍNA BRUTA</t>
  </si>
  <si>
    <t>ALMIDÓN</t>
  </si>
  <si>
    <t>MATERIA SECA</t>
  </si>
  <si>
    <t>INCREMENTOS DE CONTENIDO EN % RESPECTO AL MÍNIMO REQUERIDO</t>
  </si>
  <si>
    <t>VALORES MÍNIMOS COMPROMETIDOS EXPRESADOS EN PORCENTAJE SOBRE MATERIA SECA</t>
  </si>
  <si>
    <t>REQUISITOS: VALORES MÍNIMOS EXPRESADOS EN PORCENTAJE SOBRE MATERIA SECA</t>
  </si>
  <si>
    <t>PRECIO OFERTADO EN EUROS POR KILOGRAMO EXPRESADO CON 4 DECIMALES</t>
  </si>
  <si>
    <t>MATERIAS PRIMAS</t>
  </si>
  <si>
    <t>MIN</t>
  </si>
  <si>
    <t>MAX</t>
  </si>
  <si>
    <t>MINCAL</t>
  </si>
  <si>
    <t>FUERA PRECIO</t>
  </si>
  <si>
    <t>EXTRAEMIN</t>
  </si>
  <si>
    <t>EXTRAE MAX</t>
  </si>
  <si>
    <t>Guisante</t>
  </si>
  <si>
    <t>Avena</t>
  </si>
  <si>
    <t xml:space="preserve">PRECIOS MÁXIMOS ADMITIDOS EN EUROS/KILOGRAMO </t>
  </si>
</sst>
</file>

<file path=xl/styles.xml><?xml version="1.0" encoding="utf-8"?>
<styleSheet xmlns="http://schemas.openxmlformats.org/spreadsheetml/2006/main">
  <numFmts count="1">
    <numFmt numFmtId="164" formatCode="0.0000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5" xfId="0" applyFont="1" applyFill="1" applyBorder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5" xfId="0" applyNumberFormat="1" applyFont="1" applyFill="1" applyBorder="1" applyAlignment="1" applyProtection="1">
      <alignment horizontal="center" vertical="center" wrapText="1"/>
    </xf>
    <xf numFmtId="2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 applyProtection="1">
      <alignment horizontal="center" vertical="center" wrapText="1"/>
    </xf>
    <xf numFmtId="164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Fill="1" applyBorder="1" applyAlignment="1" applyProtection="1">
      <alignment horizontal="center" vertical="center" wrapText="1"/>
    </xf>
    <xf numFmtId="0" fontId="1" fillId="0" borderId="19" xfId="0" applyFont="1" applyFill="1" applyBorder="1" applyAlignment="1" applyProtection="1">
      <alignment horizontal="center" vertical="center" wrapText="1"/>
    </xf>
    <xf numFmtId="164" fontId="1" fillId="0" borderId="2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2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Border="1" applyProtection="1"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Border="1" applyAlignment="1" applyProtection="1">
      <alignment horizontal="right"/>
      <protection locked="0"/>
    </xf>
    <xf numFmtId="164" fontId="1" fillId="0" borderId="0" xfId="0" applyNumberFormat="1" applyFont="1" applyAlignment="1" applyProtection="1">
      <alignment horizontal="right"/>
      <protection locked="0"/>
    </xf>
    <xf numFmtId="2" fontId="1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164" fontId="1" fillId="0" borderId="0" xfId="0" applyNumberFormat="1" applyFont="1" applyFill="1" applyBorder="1" applyAlignment="1" applyProtection="1">
      <alignment vertical="center"/>
      <protection locked="0"/>
    </xf>
    <xf numFmtId="164" fontId="1" fillId="0" borderId="0" xfId="0" applyNumberFormat="1" applyFont="1" applyBorder="1" applyProtection="1">
      <protection locked="0"/>
    </xf>
    <xf numFmtId="0" fontId="1" fillId="0" borderId="0" xfId="0" applyFont="1" applyProtection="1"/>
    <xf numFmtId="0" fontId="2" fillId="0" borderId="19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 wrapText="1"/>
    </xf>
    <xf numFmtId="164" fontId="1" fillId="2" borderId="17" xfId="0" applyNumberFormat="1" applyFont="1" applyFill="1" applyBorder="1" applyAlignment="1" applyProtection="1">
      <alignment horizontal="center" vertical="center" wrapText="1"/>
    </xf>
    <xf numFmtId="164" fontId="1" fillId="2" borderId="5" xfId="0" applyNumberFormat="1" applyFont="1" applyFill="1" applyBorder="1" applyAlignment="1" applyProtection="1">
      <alignment horizontal="center" vertical="center" wrapText="1"/>
    </xf>
    <xf numFmtId="164" fontId="1" fillId="2" borderId="21" xfId="0" applyNumberFormat="1" applyFont="1" applyFill="1" applyBorder="1" applyAlignment="1" applyProtection="1">
      <alignment horizontal="center" vertical="center" wrapText="1"/>
    </xf>
    <xf numFmtId="0" fontId="1" fillId="3" borderId="21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17" xfId="0" applyFont="1" applyFill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vertical="center" wrapText="1"/>
    </xf>
    <xf numFmtId="0" fontId="2" fillId="0" borderId="17" xfId="0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4" fontId="1" fillId="0" borderId="7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vertical="center" wrapText="1"/>
    </xf>
    <xf numFmtId="0" fontId="2" fillId="0" borderId="16" xfId="0" applyFont="1" applyBorder="1" applyAlignment="1" applyProtection="1">
      <alignment vertical="center" wrapText="1"/>
    </xf>
    <xf numFmtId="0" fontId="2" fillId="0" borderId="17" xfId="0" applyFont="1" applyBorder="1" applyAlignment="1" applyProtection="1">
      <alignment horizontal="center" vertical="center" wrapText="1"/>
    </xf>
    <xf numFmtId="164" fontId="2" fillId="0" borderId="11" xfId="0" applyNumberFormat="1" applyFont="1" applyBorder="1" applyAlignment="1" applyProtection="1">
      <alignment horizontal="center" vertical="center" wrapText="1"/>
    </xf>
    <xf numFmtId="164" fontId="2" fillId="0" borderId="17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948798</xdr:colOff>
      <xdr:row>1</xdr:row>
      <xdr:rowOff>8728</xdr:rowOff>
    </xdr:from>
    <xdr:to>
      <xdr:col>8</xdr:col>
      <xdr:colOff>424922</xdr:colOff>
      <xdr:row>1</xdr:row>
      <xdr:rowOff>2910417</xdr:rowOff>
    </xdr:to>
    <xdr:sp macro="" textlink="" fLocksText="0">
      <xdr:nvSpPr>
        <xdr:cNvPr id="2" name="1 CuadroText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48798" y="167478"/>
          <a:ext cx="9794874" cy="29016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_tradnl" sz="14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MODELO DE OFERTA ECONÓMICA</a:t>
          </a:r>
          <a:endParaRPr lang="es-ES" sz="14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s-ES_tradnl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ES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just">
            <a:lnSpc>
              <a:spcPct val="114000"/>
            </a:lnSpc>
          </a:pPr>
          <a:r>
            <a:rPr lang="es-ES_tradnl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D/Dña. ................................................................... con D.N.I. .......................... y domicilio en ......................... calle ................................................................, actuando en nombre propio o en representación de (táchese lo que no proceda) ............................................................................... con C.I.F. ........................ y domicilio en ........................... calle ............................................................... teléfono......................, fax ...................., interesado en presentar oferta para la </a:t>
          </a:r>
          <a:r>
            <a:rPr lang="es-E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CONTRATACIÓN DEL SUMINISTRO DE PIENSOS PARA LA FINCA EXPERIMENTAL DE INTIA EN RONCESVALLES EN EL MÓDULO DE VACUNO LECHERO EN PRODUCCIÓN ECOLÓGICA  </a:t>
          </a:r>
          <a:r>
            <a:rPr lang="es-ES_tradnl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durante el año 2020-2021, acepta incondicionalmente las Condiciones Reguladoras Jurídicas, Económicas y Técnicas que rigen esta contratación y se compromete a realizarlo con estricta sujeción a los expresados requisitos y condiciones por el precio y calidad de las materias primas que a continuación se indica:</a:t>
          </a:r>
          <a:endParaRPr lang="es-ES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400">
            <a:latin typeface="+mn-lt"/>
          </a:endParaRPr>
        </a:p>
      </xdr:txBody>
    </xdr:sp>
    <xdr:clientData/>
  </xdr:twoCellAnchor>
  <xdr:twoCellAnchor>
    <xdr:from>
      <xdr:col>0</xdr:col>
      <xdr:colOff>781049</xdr:colOff>
      <xdr:row>17</xdr:row>
      <xdr:rowOff>4763</xdr:rowOff>
    </xdr:from>
    <xdr:to>
      <xdr:col>8</xdr:col>
      <xdr:colOff>257173</xdr:colOff>
      <xdr:row>24</xdr:row>
      <xdr:rowOff>179918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781049" y="7878763"/>
          <a:ext cx="9794874" cy="15827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precio ofertado no incluye el </a:t>
          </a:r>
          <a:r>
            <a:rPr lang="es-E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I.V.A.</a:t>
          </a:r>
          <a:endParaRPr lang="es-ES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ES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es-E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(Lugar, Fecha y Firma)</a:t>
          </a: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s-ES" sz="110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2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2"/>
  <sheetViews>
    <sheetView tabSelected="1" zoomScale="70" zoomScaleNormal="70" zoomScaleSheetLayoutView="90" workbookViewId="0">
      <selection activeCell="AL12" sqref="AL12"/>
    </sheetView>
  </sheetViews>
  <sheetFormatPr baseColWidth="10" defaultColWidth="11.42578125" defaultRowHeight="15.75"/>
  <cols>
    <col min="1" max="1" width="22.42578125" style="14" customWidth="1"/>
    <col min="2" max="2" width="24.140625" style="15" customWidth="1"/>
    <col min="3" max="3" width="24" style="14" customWidth="1"/>
    <col min="4" max="4" width="16" style="14" customWidth="1"/>
    <col min="5" max="5" width="16.85546875" style="14" customWidth="1"/>
    <col min="6" max="6" width="18.28515625" style="14" customWidth="1"/>
    <col min="7" max="7" width="17" style="14" customWidth="1"/>
    <col min="8" max="8" width="17.42578125" style="14" customWidth="1"/>
    <col min="9" max="9" width="18.140625" style="14" bestFit="1" customWidth="1"/>
    <col min="10" max="10" width="9.28515625" style="14" hidden="1" customWidth="1"/>
    <col min="11" max="11" width="8.140625" style="14" hidden="1" customWidth="1"/>
    <col min="12" max="12" width="9" style="14" hidden="1" customWidth="1"/>
    <col min="13" max="13" width="8.85546875" style="14" hidden="1" customWidth="1"/>
    <col min="14" max="14" width="0.140625" style="14" hidden="1" customWidth="1"/>
    <col min="15" max="15" width="11.5703125" style="14" hidden="1" customWidth="1"/>
    <col min="16" max="16" width="16.5703125" style="14" hidden="1" customWidth="1"/>
    <col min="17" max="17" width="13.42578125" style="14" hidden="1" customWidth="1"/>
    <col min="18" max="18" width="15" style="14" hidden="1" customWidth="1"/>
    <col min="19" max="19" width="21.140625" style="14" hidden="1" customWidth="1"/>
    <col min="20" max="20" width="22.140625" style="14" customWidth="1"/>
    <col min="21" max="21" width="10.5703125" style="14" customWidth="1"/>
    <col min="22" max="23" width="11.42578125" style="14" hidden="1" customWidth="1"/>
    <col min="24" max="16384" width="11.42578125" style="14"/>
  </cols>
  <sheetData>
    <row r="1" spans="1:23" ht="12.75" customHeight="1"/>
    <row r="2" spans="1:23" ht="249.75" customHeight="1" thickBot="1">
      <c r="A2" s="16"/>
      <c r="B2" s="41"/>
      <c r="C2" s="16"/>
      <c r="D2" s="16"/>
      <c r="E2" s="16"/>
      <c r="F2" s="16"/>
      <c r="G2" s="16"/>
      <c r="H2" s="16"/>
      <c r="I2" s="16"/>
      <c r="J2" s="16"/>
      <c r="K2" s="16"/>
    </row>
    <row r="3" spans="1:23" ht="46.5" customHeight="1">
      <c r="A3" s="58" t="s">
        <v>15</v>
      </c>
      <c r="B3" s="61" t="s">
        <v>24</v>
      </c>
      <c r="C3" s="56" t="s">
        <v>14</v>
      </c>
      <c r="D3" s="56" t="s">
        <v>13</v>
      </c>
      <c r="E3" s="56"/>
      <c r="F3" s="56"/>
      <c r="G3" s="56" t="s">
        <v>12</v>
      </c>
      <c r="H3" s="56"/>
      <c r="I3" s="57"/>
      <c r="J3" s="17"/>
      <c r="K3" s="17"/>
      <c r="O3" s="53" t="s">
        <v>11</v>
      </c>
      <c r="P3" s="54"/>
      <c r="Q3" s="55"/>
    </row>
    <row r="4" spans="1:23" ht="31.5" customHeight="1" thickBot="1">
      <c r="A4" s="59"/>
      <c r="B4" s="62"/>
      <c r="C4" s="60"/>
      <c r="D4" s="40" t="s">
        <v>10</v>
      </c>
      <c r="E4" s="40" t="s">
        <v>9</v>
      </c>
      <c r="F4" s="40" t="s">
        <v>8</v>
      </c>
      <c r="G4" s="40" t="s">
        <v>10</v>
      </c>
      <c r="H4" s="40" t="s">
        <v>9</v>
      </c>
      <c r="I4" s="30" t="s">
        <v>8</v>
      </c>
      <c r="J4" s="17"/>
      <c r="K4" s="17" t="s">
        <v>20</v>
      </c>
      <c r="L4" s="14" t="s">
        <v>21</v>
      </c>
      <c r="M4" s="14" t="s">
        <v>16</v>
      </c>
      <c r="N4" s="14" t="s">
        <v>17</v>
      </c>
      <c r="O4" s="18" t="s">
        <v>10</v>
      </c>
      <c r="P4" s="19" t="s">
        <v>9</v>
      </c>
      <c r="Q4" s="20" t="s">
        <v>8</v>
      </c>
      <c r="R4" s="14" t="s">
        <v>19</v>
      </c>
      <c r="S4" s="14" t="s">
        <v>18</v>
      </c>
    </row>
    <row r="5" spans="1:23" ht="23.45" customHeight="1">
      <c r="A5" s="31" t="s">
        <v>7</v>
      </c>
      <c r="B5" s="35">
        <v>0.44750000000000001</v>
      </c>
      <c r="C5" s="11"/>
      <c r="D5" s="36">
        <v>84</v>
      </c>
      <c r="E5" s="36">
        <v>60</v>
      </c>
      <c r="F5" s="36">
        <v>7.5</v>
      </c>
      <c r="G5" s="12"/>
      <c r="H5" s="12"/>
      <c r="I5" s="13"/>
      <c r="J5" s="17"/>
      <c r="K5" s="21" t="str">
        <f>MID(B5,1,6)</f>
        <v>0,4475</v>
      </c>
      <c r="L5" s="22" t="str">
        <f>MID(B5,8,6)</f>
        <v/>
      </c>
      <c r="M5" s="22">
        <f>K5*1</f>
        <v>0.44750000000000001</v>
      </c>
      <c r="N5" s="22" t="e">
        <f>L5*1</f>
        <v>#VALUE!</v>
      </c>
      <c r="O5" s="23">
        <f t="shared" ref="O5:Q11" si="0">G5-D5</f>
        <v>-84</v>
      </c>
      <c r="P5" s="24">
        <f t="shared" si="0"/>
        <v>-60</v>
      </c>
      <c r="Q5" s="25">
        <f t="shared" si="0"/>
        <v>-7.5</v>
      </c>
      <c r="R5" s="14" t="e">
        <f t="shared" ref="R5:R13" si="1">IF(OR(C5&lt;M5,C5&gt;N5),"FUERA RANGO PRECIO"," ")</f>
        <v>#VALUE!</v>
      </c>
      <c r="S5" s="14" t="str">
        <f>IF(OR(G5&lt;D5,H5&lt;E5,I5&lt;F5),"FUERA RANGO CALIDAD"," ")</f>
        <v>FUERA RANGO CALIDAD</v>
      </c>
    </row>
    <row r="6" spans="1:23" ht="27" customHeight="1">
      <c r="A6" s="32" t="s">
        <v>6</v>
      </c>
      <c r="B6" s="34">
        <v>0.34250000000000003</v>
      </c>
      <c r="C6" s="2"/>
      <c r="D6" s="37">
        <v>86</v>
      </c>
      <c r="E6" s="37">
        <v>50</v>
      </c>
      <c r="F6" s="37">
        <v>9</v>
      </c>
      <c r="G6" s="4"/>
      <c r="H6" s="4"/>
      <c r="I6" s="6"/>
      <c r="J6" s="17"/>
      <c r="K6" s="21" t="str">
        <f t="shared" ref="K6:K13" si="2">MID(B6,1,6)</f>
        <v>0,3425</v>
      </c>
      <c r="L6" s="22" t="str">
        <f t="shared" ref="L6:L13" si="3">MID(B6,8,6)</f>
        <v/>
      </c>
      <c r="M6" s="22">
        <f t="shared" ref="M6:M13" si="4">K6*1</f>
        <v>0.34250000000000003</v>
      </c>
      <c r="N6" s="22" t="e">
        <f t="shared" ref="N6:N13" si="5">L6*1</f>
        <v>#VALUE!</v>
      </c>
      <c r="O6" s="23">
        <f t="shared" si="0"/>
        <v>-86</v>
      </c>
      <c r="P6" s="24">
        <f t="shared" si="0"/>
        <v>-50</v>
      </c>
      <c r="Q6" s="25">
        <f t="shared" si="0"/>
        <v>-9</v>
      </c>
      <c r="R6" s="14" t="e">
        <f t="shared" si="1"/>
        <v>#VALUE!</v>
      </c>
      <c r="S6" s="14" t="str">
        <f t="shared" ref="S6:S13" si="6">IF(OR(G6&lt;D6,H6&lt;E6,I6&lt;F6),"FUERA RANGO CALIDAD"," ")</f>
        <v>FUERA RANGO CALIDAD</v>
      </c>
    </row>
    <row r="7" spans="1:23" ht="27" customHeight="1">
      <c r="A7" s="32" t="s">
        <v>5</v>
      </c>
      <c r="B7" s="34">
        <v>0.39500000000000002</v>
      </c>
      <c r="C7" s="2"/>
      <c r="D7" s="37">
        <v>86</v>
      </c>
      <c r="E7" s="37">
        <v>58</v>
      </c>
      <c r="F7" s="37">
        <v>10</v>
      </c>
      <c r="G7" s="4"/>
      <c r="H7" s="4"/>
      <c r="I7" s="6"/>
      <c r="J7" s="17"/>
      <c r="K7" s="21" t="str">
        <f t="shared" si="2"/>
        <v>0,395</v>
      </c>
      <c r="L7" s="22" t="str">
        <f t="shared" si="3"/>
        <v/>
      </c>
      <c r="M7" s="22">
        <f t="shared" si="4"/>
        <v>0.39500000000000002</v>
      </c>
      <c r="N7" s="22" t="e">
        <f t="shared" si="5"/>
        <v>#VALUE!</v>
      </c>
      <c r="O7" s="23">
        <f t="shared" si="0"/>
        <v>-86</v>
      </c>
      <c r="P7" s="24">
        <f t="shared" si="0"/>
        <v>-58</v>
      </c>
      <c r="Q7" s="25">
        <f t="shared" si="0"/>
        <v>-10</v>
      </c>
      <c r="R7" s="14" t="e">
        <f t="shared" si="1"/>
        <v>#VALUE!</v>
      </c>
      <c r="S7" s="14" t="str">
        <f t="shared" si="6"/>
        <v>FUERA RANGO CALIDAD</v>
      </c>
    </row>
    <row r="8" spans="1:23" ht="27" customHeight="1">
      <c r="A8" s="32" t="s">
        <v>4</v>
      </c>
      <c r="B8" s="34">
        <v>0.77300000000000002</v>
      </c>
      <c r="C8" s="2"/>
      <c r="D8" s="37">
        <v>85</v>
      </c>
      <c r="E8" s="37"/>
      <c r="F8" s="37">
        <v>38</v>
      </c>
      <c r="G8" s="4"/>
      <c r="H8" s="5"/>
      <c r="I8" s="6"/>
      <c r="J8" s="17"/>
      <c r="K8" s="21" t="str">
        <f t="shared" si="2"/>
        <v>0,773</v>
      </c>
      <c r="L8" s="22" t="str">
        <f t="shared" si="3"/>
        <v/>
      </c>
      <c r="M8" s="22">
        <f t="shared" si="4"/>
        <v>0.77300000000000002</v>
      </c>
      <c r="N8" s="22" t="e">
        <f t="shared" si="5"/>
        <v>#VALUE!</v>
      </c>
      <c r="O8" s="23">
        <f t="shared" ref="O8:O9" si="7">G8-D8</f>
        <v>-85</v>
      </c>
      <c r="P8" s="24"/>
      <c r="Q8" s="25">
        <f t="shared" ref="Q8" si="8">I8-F8</f>
        <v>-38</v>
      </c>
      <c r="R8" s="14" t="e">
        <f t="shared" si="1"/>
        <v>#VALUE!</v>
      </c>
      <c r="S8" s="14" t="str">
        <f t="shared" si="6"/>
        <v>FUERA RANGO CALIDAD</v>
      </c>
    </row>
    <row r="9" spans="1:23" ht="27" customHeight="1">
      <c r="A9" s="32" t="s">
        <v>3</v>
      </c>
      <c r="B9" s="34">
        <v>1.18</v>
      </c>
      <c r="C9" s="3"/>
      <c r="D9" s="37"/>
      <c r="E9" s="37"/>
      <c r="F9" s="37"/>
      <c r="G9" s="5"/>
      <c r="H9" s="1"/>
      <c r="I9" s="7"/>
      <c r="J9" s="17"/>
      <c r="K9" s="21" t="str">
        <f t="shared" si="2"/>
        <v>1,18</v>
      </c>
      <c r="L9" s="22" t="str">
        <f t="shared" si="3"/>
        <v/>
      </c>
      <c r="M9" s="22">
        <f t="shared" si="4"/>
        <v>1.18</v>
      </c>
      <c r="N9" s="22" t="e">
        <f t="shared" si="5"/>
        <v>#VALUE!</v>
      </c>
      <c r="O9" s="23">
        <f t="shared" si="7"/>
        <v>0</v>
      </c>
      <c r="P9" s="24"/>
      <c r="Q9" s="25"/>
      <c r="R9" s="14" t="e">
        <f t="shared" si="1"/>
        <v>#VALUE!</v>
      </c>
      <c r="S9" s="14" t="str">
        <f t="shared" si="6"/>
        <v xml:space="preserve"> </v>
      </c>
    </row>
    <row r="10" spans="1:23" ht="27" customHeight="1">
      <c r="A10" s="32" t="s">
        <v>22</v>
      </c>
      <c r="B10" s="34">
        <v>0.44750000000000001</v>
      </c>
      <c r="C10" s="3"/>
      <c r="D10" s="37">
        <v>85</v>
      </c>
      <c r="E10" s="37">
        <v>38</v>
      </c>
      <c r="F10" s="37">
        <v>18</v>
      </c>
      <c r="G10" s="4"/>
      <c r="H10" s="4"/>
      <c r="I10" s="6"/>
      <c r="J10" s="17"/>
      <c r="K10" s="21" t="str">
        <f t="shared" si="2"/>
        <v>0,4475</v>
      </c>
      <c r="L10" s="22" t="str">
        <f t="shared" si="3"/>
        <v/>
      </c>
      <c r="M10" s="22">
        <f t="shared" si="4"/>
        <v>0.44750000000000001</v>
      </c>
      <c r="N10" s="22" t="e">
        <f t="shared" si="5"/>
        <v>#VALUE!</v>
      </c>
      <c r="O10" s="23">
        <f t="shared" ref="O10:O11" si="9">G10-D10</f>
        <v>-85</v>
      </c>
      <c r="P10" s="24">
        <f t="shared" ref="P10:P11" si="10">H10-E10</f>
        <v>-38</v>
      </c>
      <c r="Q10" s="25">
        <f t="shared" si="0"/>
        <v>-18</v>
      </c>
      <c r="R10" s="14" t="e">
        <f t="shared" si="1"/>
        <v>#VALUE!</v>
      </c>
    </row>
    <row r="11" spans="1:23" ht="27" customHeight="1">
      <c r="A11" s="32" t="s">
        <v>23</v>
      </c>
      <c r="B11" s="34">
        <v>0.34250000000000003</v>
      </c>
      <c r="C11" s="3"/>
      <c r="D11" s="37">
        <v>85</v>
      </c>
      <c r="E11" s="37">
        <v>35</v>
      </c>
      <c r="F11" s="37">
        <v>9</v>
      </c>
      <c r="G11" s="4"/>
      <c r="H11" s="4"/>
      <c r="I11" s="6"/>
      <c r="J11" s="17"/>
      <c r="K11" s="21" t="str">
        <f t="shared" si="2"/>
        <v>0,3425</v>
      </c>
      <c r="L11" s="22" t="str">
        <f t="shared" si="3"/>
        <v/>
      </c>
      <c r="M11" s="22">
        <f t="shared" si="4"/>
        <v>0.34250000000000003</v>
      </c>
      <c r="N11" s="22" t="e">
        <f t="shared" si="5"/>
        <v>#VALUE!</v>
      </c>
      <c r="O11" s="23">
        <f t="shared" si="9"/>
        <v>-85</v>
      </c>
      <c r="P11" s="24">
        <f t="shared" si="10"/>
        <v>-35</v>
      </c>
      <c r="Q11" s="25">
        <f t="shared" si="0"/>
        <v>-9</v>
      </c>
      <c r="R11" s="14" t="e">
        <f t="shared" si="1"/>
        <v>#VALUE!</v>
      </c>
    </row>
    <row r="12" spans="1:23" ht="27" customHeight="1">
      <c r="A12" s="32" t="s">
        <v>2</v>
      </c>
      <c r="B12" s="34">
        <v>5.3600000000000002E-2</v>
      </c>
      <c r="C12" s="3"/>
      <c r="D12" s="37"/>
      <c r="E12" s="37"/>
      <c r="F12" s="37"/>
      <c r="G12" s="1"/>
      <c r="H12" s="1"/>
      <c r="I12" s="7"/>
      <c r="J12" s="17"/>
      <c r="K12" s="21" t="str">
        <f t="shared" si="2"/>
        <v>0,0536</v>
      </c>
      <c r="L12" s="22" t="str">
        <f t="shared" si="3"/>
        <v/>
      </c>
      <c r="M12" s="22">
        <f t="shared" si="4"/>
        <v>5.3600000000000002E-2</v>
      </c>
      <c r="N12" s="22" t="e">
        <f t="shared" si="5"/>
        <v>#VALUE!</v>
      </c>
      <c r="O12" s="23"/>
      <c r="P12" s="24"/>
      <c r="Q12" s="25"/>
      <c r="R12" s="14" t="e">
        <f t="shared" si="1"/>
        <v>#VALUE!</v>
      </c>
      <c r="S12" s="14" t="str">
        <f t="shared" si="6"/>
        <v xml:space="preserve"> </v>
      </c>
    </row>
    <row r="13" spans="1:23" ht="27" customHeight="1" thickBot="1">
      <c r="A13" s="39" t="s">
        <v>1</v>
      </c>
      <c r="B13" s="33">
        <v>9.6000000000000002E-2</v>
      </c>
      <c r="C13" s="8"/>
      <c r="D13" s="38"/>
      <c r="E13" s="38"/>
      <c r="F13" s="38"/>
      <c r="G13" s="9"/>
      <c r="H13" s="9"/>
      <c r="I13" s="10"/>
      <c r="J13" s="17"/>
      <c r="K13" s="21" t="str">
        <f t="shared" si="2"/>
        <v>0,096</v>
      </c>
      <c r="L13" s="22" t="str">
        <f t="shared" si="3"/>
        <v/>
      </c>
      <c r="M13" s="22">
        <f t="shared" si="4"/>
        <v>9.6000000000000002E-2</v>
      </c>
      <c r="N13" s="22" t="e">
        <f t="shared" si="5"/>
        <v>#VALUE!</v>
      </c>
      <c r="O13" s="23"/>
      <c r="P13" s="24"/>
      <c r="Q13" s="25"/>
      <c r="R13" s="14" t="e">
        <f t="shared" si="1"/>
        <v>#VALUE!</v>
      </c>
      <c r="S13" s="14" t="str">
        <f t="shared" si="6"/>
        <v xml:space="preserve"> </v>
      </c>
    </row>
    <row r="14" spans="1:23" ht="27" customHeight="1" thickBot="1">
      <c r="A14" s="50" t="str">
        <f>IF(V15&gt;=1,"ATENCIÓN ALGUN VALOR FUERA DE RANGO DE PRECIO","PRECIOS EN RANGO")</f>
        <v>PRECIOS EN RANGO</v>
      </c>
      <c r="B14" s="51"/>
      <c r="C14" s="51"/>
      <c r="D14" s="52"/>
      <c r="E14" s="50" t="str">
        <f>IF(W15&gt;=1,"ATENCIÓN ALGUN VALOR FUERA DE RANGO DE CALIDAD","CALIDADESENRANGO")</f>
        <v>ATENCIÓN ALGUN VALOR FUERA DE RANGO DE CALIDAD</v>
      </c>
      <c r="F14" s="51"/>
      <c r="G14" s="51"/>
      <c r="H14" s="51"/>
      <c r="I14" s="52"/>
      <c r="J14" s="17"/>
      <c r="K14" s="17" t="str">
        <f t="shared" ref="K14" si="11">MID(B14,1,6)</f>
        <v/>
      </c>
      <c r="O14" s="26"/>
      <c r="P14" s="26"/>
      <c r="Q14" s="26"/>
    </row>
    <row r="15" spans="1:23" ht="18.600000000000001" customHeight="1">
      <c r="A15" s="42" t="s">
        <v>0</v>
      </c>
      <c r="B15" s="43"/>
      <c r="C15" s="46">
        <f>0.4*C5*(100-(O5+P5+Q5))/100+0.15*C6*(100-(O6+P6+Q6))/100+0.05*C7*(100-(O7+P7+Q7))/100+0.15*C8*(100-(O8+Q8))/100+0.01*C9+C12*0.03+0.01*C13+0.15*C10*(100-(O10+P10+Q10))/100+0.05*C11*(100-(O11+P11+Q11))/100</f>
        <v>0</v>
      </c>
      <c r="D15" s="46"/>
      <c r="E15" s="46"/>
      <c r="F15" s="46"/>
      <c r="G15" s="46"/>
      <c r="H15" s="46"/>
      <c r="I15" s="47"/>
      <c r="J15" s="27"/>
      <c r="K15" s="27"/>
      <c r="O15" s="17"/>
      <c r="P15" s="17"/>
      <c r="Q15" s="28"/>
      <c r="V15" s="14">
        <f>COUNTIF(R5:R13,"FUERA RANGO PRECIO")</f>
        <v>0</v>
      </c>
      <c r="W15" s="14">
        <f>COUNTIF(S5:S13,"FUERA RANGO CALIDAD")</f>
        <v>4</v>
      </c>
    </row>
    <row r="16" spans="1:23" ht="17.45" customHeight="1" thickBot="1">
      <c r="A16" s="44"/>
      <c r="B16" s="45"/>
      <c r="C16" s="48"/>
      <c r="D16" s="48"/>
      <c r="E16" s="48"/>
      <c r="F16" s="48"/>
      <c r="G16" s="48"/>
      <c r="H16" s="48"/>
      <c r="I16" s="49"/>
      <c r="J16" s="27"/>
      <c r="K16" s="27"/>
      <c r="L16" s="27"/>
      <c r="M16" s="27"/>
      <c r="N16" s="27"/>
      <c r="O16" s="17"/>
      <c r="P16" s="17"/>
      <c r="Q16" s="17"/>
    </row>
    <row r="17" spans="9:15">
      <c r="J17" s="17"/>
      <c r="K17" s="17"/>
      <c r="L17" s="17"/>
      <c r="M17" s="17"/>
      <c r="N17" s="17"/>
      <c r="O17" s="17"/>
    </row>
    <row r="18" spans="9:15">
      <c r="J18" s="28"/>
      <c r="K18" s="17"/>
      <c r="L18" s="17"/>
      <c r="M18" s="17"/>
      <c r="N18" s="17"/>
    </row>
    <row r="22" spans="9:15">
      <c r="I22" s="29"/>
    </row>
  </sheetData>
  <sheetProtection algorithmName="SHA-512" hashValue="Gmc3JC4lU8Chy40zjZTVEp0Pl03k1l3E1mmqRq8zj2NF0EnyTvGyb3Ds0otbyxEs0H5hdsP27noJh8CKrLvL4A==" saltValue="aO6ffk60khTC55S+TC2UKQ==" spinCount="100000" sheet="1" objects="1" scenarios="1" selectLockedCells="1"/>
  <mergeCells count="10">
    <mergeCell ref="A15:B16"/>
    <mergeCell ref="C15:I16"/>
    <mergeCell ref="A14:D14"/>
    <mergeCell ref="E14:I14"/>
    <mergeCell ref="O3:Q3"/>
    <mergeCell ref="D3:F3"/>
    <mergeCell ref="G3:I3"/>
    <mergeCell ref="A3:A4"/>
    <mergeCell ref="C3:C4"/>
    <mergeCell ref="B3:B4"/>
  </mergeCells>
  <dataValidations count="2">
    <dataValidation type="decimal" operator="lessThanOrEqual" allowBlank="1" showInputMessage="1" showErrorMessage="1" sqref="C5 C6 C7 C8 C9 C10 C11 C12 C13">
      <formula1>B5</formula1>
    </dataValidation>
    <dataValidation type="decimal" operator="greaterThanOrEqual" allowBlank="1" showInputMessage="1" showErrorMessage="1" sqref="H6:H7 I6:I8 H10:I11 H5:I5 G5:G11">
      <formula1>D5</formula1>
    </dataValidation>
  </dataValidations>
  <pageMargins left="0.70866141732283472" right="0.31496062992125984" top="0.74803149606299213" bottom="0.35433070866141736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Company>Gobierno de Navarra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INTIA</dc:creator>
  <cp:lastModifiedBy>d666457</cp:lastModifiedBy>
  <cp:lastPrinted>2018-02-01T15:07:02Z</cp:lastPrinted>
  <dcterms:created xsi:type="dcterms:W3CDTF">2018-02-01T10:39:47Z</dcterms:created>
  <dcterms:modified xsi:type="dcterms:W3CDTF">2020-11-12T11:42:40Z</dcterms:modified>
</cp:coreProperties>
</file>