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m\adm\Obras\Medicina\PLIEGO\ANEXOS\ANEXO 7\"/>
    </mc:Choice>
  </mc:AlternateContent>
  <bookViews>
    <workbookView xWindow="0" yWindow="0" windowWidth="28800" windowHeight="12435"/>
  </bookViews>
  <sheets>
    <sheet name="Proyecto 1" sheetId="5" r:id="rId1"/>
    <sheet name="Bloque 1" sheetId="3" state="hidden" r:id="rId2"/>
    <sheet name="Bloque 2" sheetId="6" state="hidden" r:id="rId3"/>
    <sheet name="Bloque 3" sheetId="7" state="hidden" r:id="rId4"/>
  </sheets>
  <externalReferences>
    <externalReference r:id="rId5"/>
  </externalReferences>
  <definedNames>
    <definedName name="_xlnm.Print_Area" localSheetId="0">'Proyecto 1'!$A$1:$N$107</definedName>
    <definedName name="clase">'[1]Aux -sis 1'!$C$110:$C$112</definedName>
    <definedName name="Protecciones_solares">'[1]Aux -sis 1'!$C$99:$C$107</definedName>
    <definedName name="recuperadores">'[1]Aux -sis 1'!$C$116:$C$118</definedName>
  </definedNames>
  <calcPr calcId="152511" concurrentCalc="0"/>
</workbook>
</file>

<file path=xl/calcChain.xml><?xml version="1.0" encoding="utf-8"?>
<calcChain xmlns="http://schemas.openxmlformats.org/spreadsheetml/2006/main">
  <c r="I14" i="5" l="1"/>
  <c r="I96" i="5"/>
  <c r="I94" i="5"/>
  <c r="J74" i="5"/>
  <c r="I74" i="5"/>
  <c r="I19" i="5"/>
  <c r="I20" i="5"/>
  <c r="I77" i="5"/>
  <c r="I92" i="5"/>
  <c r="I93" i="5"/>
  <c r="I95" i="5"/>
  <c r="I97" i="5"/>
  <c r="I101" i="5"/>
  <c r="I81" i="5"/>
  <c r="I82" i="5"/>
  <c r="I83" i="5"/>
  <c r="I87" i="5"/>
  <c r="I106" i="5"/>
  <c r="M46" i="5"/>
  <c r="M48" i="5"/>
  <c r="L15" i="5"/>
  <c r="M40" i="5"/>
  <c r="M42" i="5"/>
  <c r="M35" i="5"/>
  <c r="M30" i="5"/>
  <c r="M27" i="5"/>
  <c r="M24" i="5"/>
  <c r="M52" i="5"/>
  <c r="L19" i="5"/>
  <c r="L20" i="5"/>
  <c r="L14" i="5"/>
</calcChain>
</file>

<file path=xl/sharedStrings.xml><?xml version="1.0" encoding="utf-8"?>
<sst xmlns="http://schemas.openxmlformats.org/spreadsheetml/2006/main" count="171" uniqueCount="136">
  <si>
    <t>Valores propuestos</t>
  </si>
  <si>
    <t xml:space="preserve"> 2. Requerimientos  respecto a estanquiedad y ventilación</t>
  </si>
  <si>
    <t>4.1 Instalación fotovoltaica</t>
  </si>
  <si>
    <t>4.1.1</t>
  </si>
  <si>
    <t>4.1.2</t>
  </si>
  <si>
    <t xml:space="preserve"> 3. Sistemas de suministro de energía</t>
  </si>
  <si>
    <t xml:space="preserve"> 5. </t>
  </si>
  <si>
    <t>Contribuciones energéticas</t>
  </si>
  <si>
    <t>Solar térmica</t>
  </si>
  <si>
    <t>ACS</t>
  </si>
  <si>
    <t>Calefacción</t>
  </si>
  <si>
    <t>Refrigeración</t>
  </si>
  <si>
    <t>Iluminación</t>
  </si>
  <si>
    <t>Ventilación</t>
  </si>
  <si>
    <t>Aerotermia</t>
  </si>
  <si>
    <t>Geotermia</t>
  </si>
  <si>
    <t>Perm. Ventanas</t>
  </si>
  <si>
    <t>Clase 3</t>
  </si>
  <si>
    <t>Clase 4</t>
  </si>
  <si>
    <t>1.1</t>
  </si>
  <si>
    <t>2.1</t>
  </si>
  <si>
    <t>2.2</t>
  </si>
  <si>
    <t>4.2.1</t>
  </si>
  <si>
    <t>4.2.2</t>
  </si>
  <si>
    <t>4.2.3</t>
  </si>
  <si>
    <t>BLOQUE 1 -  EFICIENCIA ENERGETICA</t>
  </si>
  <si>
    <t>TOTAL PUNTUACION BLOQUE 1 EFICIENCIA ENERGETICA</t>
  </si>
  <si>
    <t>Tabiquería</t>
  </si>
  <si>
    <t>Panel yeso laminado</t>
  </si>
  <si>
    <t>Tabiquería interior</t>
  </si>
  <si>
    <t>Pintura paredes interiores</t>
  </si>
  <si>
    <t>Pinturas</t>
  </si>
  <si>
    <t>Pintura acrilica</t>
  </si>
  <si>
    <t>Pintura natural con base de cal</t>
  </si>
  <si>
    <t>Pintura sintética</t>
  </si>
  <si>
    <t>BLOQUE 3 -  SOSTENIBILIDAD MATERIALES</t>
  </si>
  <si>
    <t>Puntuación del proyecto</t>
  </si>
  <si>
    <t>TOTAL PUNTUACION BLOQUE 2 SALUBRIDAD</t>
  </si>
  <si>
    <t>BLOQUE 2 -  SALUBRIDAD</t>
  </si>
  <si>
    <t>TOTAL PUNTUACION BLOQUE 3 SOSTENIBILIDAD MATERIALES</t>
  </si>
  <si>
    <t>Madera</t>
  </si>
  <si>
    <t>Ventanas</t>
  </si>
  <si>
    <t>Panel cartón yeso + perfilería metálica</t>
  </si>
  <si>
    <t>Aislamiento</t>
  </si>
  <si>
    <t>Cerramiento exterior</t>
  </si>
  <si>
    <t>Otros</t>
  </si>
  <si>
    <t>Refigerantes en bombas de calor</t>
  </si>
  <si>
    <t>Solución propuesta</t>
  </si>
  <si>
    <t>Aislamientos</t>
  </si>
  <si>
    <t>Refrigerantes sistema climatización</t>
  </si>
  <si>
    <t>PCA &lt; 1000</t>
  </si>
  <si>
    <r>
      <t xml:space="preserve">1000 </t>
    </r>
    <r>
      <rPr>
        <sz val="10"/>
        <color theme="1"/>
        <rFont val="Calibri"/>
        <family val="2"/>
      </rPr>
      <t xml:space="preserve">≤ </t>
    </r>
    <r>
      <rPr>
        <sz val="10"/>
        <color theme="1"/>
        <rFont val="Calibri"/>
        <family val="2"/>
        <scheme val="minor"/>
      </rPr>
      <t>PCA &lt; 2000</t>
    </r>
  </si>
  <si>
    <r>
      <t xml:space="preserve">PCA </t>
    </r>
    <r>
      <rPr>
        <sz val="10"/>
        <color theme="1"/>
        <rFont val="Calibri"/>
        <family val="2"/>
      </rPr>
      <t>≥</t>
    </r>
    <r>
      <rPr>
        <sz val="10"/>
        <color theme="1"/>
        <rFont val="Calibri"/>
        <family val="2"/>
        <scheme val="minor"/>
      </rPr>
      <t xml:space="preserve"> 2000</t>
    </r>
  </si>
  <si>
    <t xml:space="preserve">Aerotermia </t>
  </si>
  <si>
    <t xml:space="preserve">Aerotermia +solar </t>
  </si>
  <si>
    <t>Geotermia+ solar</t>
  </si>
  <si>
    <t>Aerotermia + pozos canadienses</t>
  </si>
  <si>
    <t>Geotermia + pozos canadienses</t>
  </si>
  <si>
    <t>Pintura naturales con contenido de COV &lt; 5g/litro</t>
  </si>
  <si>
    <t>Resto de pinturas</t>
  </si>
  <si>
    <t>Mixta (chapa aluminio + nucleo madera)</t>
  </si>
  <si>
    <t xml:space="preserve"> 1. Requerimientos  respecto a la envolvente térmica</t>
  </si>
  <si>
    <t>4.2 Instalación solar térmica</t>
  </si>
  <si>
    <t xml:space="preserve">Tipología de captador solar </t>
  </si>
  <si>
    <t>Captador solar</t>
  </si>
  <si>
    <t>Captador solar plano</t>
  </si>
  <si>
    <t>Captador solar de vacío</t>
  </si>
  <si>
    <t>Captador solar  con concentrador</t>
  </si>
  <si>
    <t>4.3 Otros</t>
  </si>
  <si>
    <t>Tipo de fuente renovable</t>
  </si>
  <si>
    <t xml:space="preserve">Potencia instalada (kWp) </t>
  </si>
  <si>
    <t>Tipo energía</t>
  </si>
  <si>
    <t xml:space="preserve">Porcentaje de suministros por tipo de energía </t>
  </si>
  <si>
    <t>Energía Residual</t>
  </si>
  <si>
    <t xml:space="preserve"> 4. Sistemas de producción de energía  renovable</t>
  </si>
  <si>
    <t>Por defecto</t>
  </si>
  <si>
    <t>Carpinterías interiores</t>
  </si>
  <si>
    <t>Solar térmica + efecto joule</t>
  </si>
  <si>
    <t>Solar térmica + aerotermia</t>
  </si>
  <si>
    <t>Solar térmica+ geotermia</t>
  </si>
  <si>
    <t>Solo aerotermia</t>
  </si>
  <si>
    <t>Solo geotermia</t>
  </si>
  <si>
    <t>Otro (especificar en memoria)</t>
  </si>
  <si>
    <t>4.3.1</t>
  </si>
  <si>
    <t>4.3.2</t>
  </si>
  <si>
    <t>4.3.3</t>
  </si>
  <si>
    <t>Panel de fibra de yeso</t>
  </si>
  <si>
    <r>
      <t xml:space="preserve">Pinturas  acrílicas o naturales con contenido de 30g/l  &lt; COV </t>
    </r>
    <r>
      <rPr>
        <sz val="11"/>
        <color theme="1"/>
        <rFont val="Calibri"/>
        <family val="2"/>
      </rPr>
      <t xml:space="preserve">≥ </t>
    </r>
    <r>
      <rPr>
        <sz val="11"/>
        <color theme="1"/>
        <rFont val="Calibri"/>
        <family val="2"/>
        <scheme val="minor"/>
      </rPr>
      <t>5g/litro</t>
    </r>
  </si>
  <si>
    <t>Puertas madera maciza con tratamientos naturales</t>
  </si>
  <si>
    <t xml:space="preserve">Otros </t>
  </si>
  <si>
    <t>Panel fibra de yeso con rastreles de madera</t>
  </si>
  <si>
    <t>PVC o aluminio (&gt;60% reciclado)</t>
  </si>
  <si>
    <t>Lanas de roca</t>
  </si>
  <si>
    <t>Lana de vidrio</t>
  </si>
  <si>
    <t>5b</t>
  </si>
  <si>
    <t>6.1</t>
  </si>
  <si>
    <t>6.2</t>
  </si>
  <si>
    <t>6.3</t>
  </si>
  <si>
    <t>Elegir desplegable</t>
  </si>
  <si>
    <t>Valores calculados. Justificación</t>
  </si>
  <si>
    <t>7.1</t>
  </si>
  <si>
    <t>7.2</t>
  </si>
  <si>
    <t>7.3</t>
  </si>
  <si>
    <t>7.4</t>
  </si>
  <si>
    <t>7.5</t>
  </si>
  <si>
    <t>7.6</t>
  </si>
  <si>
    <t xml:space="preserve">Coeficiente global de transmision de calor  K  (W/m²K) </t>
  </si>
  <si>
    <t xml:space="preserve">Permeabilidad Ventanas (UNE-EN 12207: 2017) </t>
  </si>
  <si>
    <t xml:space="preserve">Energía producida (kWh/ año) </t>
  </si>
  <si>
    <t xml:space="preserve">Prestaciones  generales del edificio en su conjunto (consumos) </t>
  </si>
  <si>
    <t>EDIFICIO FACULTAD DE CIENCIAS DE LA SALUD  - UPNA</t>
  </si>
  <si>
    <r>
      <t>Estanqueidad del edificio (n</t>
    </r>
    <r>
      <rPr>
        <vertAlign val="subscript"/>
        <sz val="11"/>
        <color rgb="FFC00000"/>
        <rFont val="Trebuchet MS"/>
        <family val="2"/>
      </rPr>
      <t>50</t>
    </r>
    <r>
      <rPr>
        <sz val="11"/>
        <color rgb="FFC00000"/>
        <rFont val="Trebuchet MS"/>
        <family val="2"/>
      </rPr>
      <t xml:space="preserve"> ren/h EN-13829)</t>
    </r>
  </si>
  <si>
    <t>3.1.</t>
  </si>
  <si>
    <t>3.2.</t>
  </si>
  <si>
    <t>Sistema de suministro  SISTEMA CALEFACCIÓN</t>
  </si>
  <si>
    <r>
      <t xml:space="preserve">Sistema de suministro INSTALACIÓN ACS  </t>
    </r>
    <r>
      <rPr>
        <vertAlign val="subscript"/>
        <sz val="11"/>
        <color rgb="FFC00000"/>
        <rFont val="Trebuchet MS"/>
        <family val="2"/>
      </rPr>
      <t xml:space="preserve"> </t>
    </r>
  </si>
  <si>
    <t>3.3.</t>
  </si>
  <si>
    <t>Sistema de suministro  SISTEMA REFRIGERACIÓN</t>
  </si>
  <si>
    <t>Calor residual (explicar en memoria)</t>
  </si>
  <si>
    <t>Otro (explicar en memoria)</t>
  </si>
  <si>
    <r>
      <t>Superficie captadores solares (m</t>
    </r>
    <r>
      <rPr>
        <vertAlign val="superscript"/>
        <sz val="11"/>
        <color rgb="FFC00000"/>
        <rFont val="Trebuchet MS"/>
        <family val="2"/>
      </rPr>
      <t>2</t>
    </r>
    <r>
      <rPr>
        <sz val="11"/>
        <color rgb="FFC00000"/>
        <rFont val="Trebuchet MS"/>
        <family val="2"/>
      </rPr>
      <t xml:space="preserve">) </t>
    </r>
  </si>
  <si>
    <t>5.1.</t>
  </si>
  <si>
    <t>ACS - Demanda del edificio (kWh/año)</t>
  </si>
  <si>
    <t>5.2.</t>
  </si>
  <si>
    <t xml:space="preserve">CALEFACCIÓN - Consumo de energía térmica  (kWh/año) </t>
  </si>
  <si>
    <t>5.3.</t>
  </si>
  <si>
    <t xml:space="preserve">REFRIGERACIÓN - Consumo de energía térmica (kWh/año) </t>
  </si>
  <si>
    <t>5.4.</t>
  </si>
  <si>
    <t xml:space="preserve">VENTILACIÓN - Consumo de energía eléctrica (kWh/año) </t>
  </si>
  <si>
    <t xml:space="preserve">5.5. </t>
  </si>
  <si>
    <t xml:space="preserve">ILUMINACIÓN - Consumo de energía eléctrica (kWh/año) </t>
  </si>
  <si>
    <t>PUNTUACIÓN FINAL ENERGÍA Y SOSTENIBILIDAD</t>
  </si>
  <si>
    <t>Aporte de electricidad</t>
  </si>
  <si>
    <t xml:space="preserve">Revestimiento exterior de madera o piedra natural </t>
  </si>
  <si>
    <t>Revestimiento exterior cerámico</t>
  </si>
  <si>
    <t>Aislamientos naturales (celulosa, fibras vegetales, corcho, fibras de madera...)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</si>
</sst>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sz val="11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0"/>
      <color theme="1"/>
      <name val="Trebuchet MS"/>
      <family val="2"/>
    </font>
    <font>
      <sz val="8"/>
      <color theme="1"/>
      <name val="Trebuchet MS"/>
      <family val="2"/>
    </font>
    <font>
      <sz val="10"/>
      <name val="Arial"/>
      <family val="2"/>
    </font>
    <font>
      <b/>
      <sz val="9"/>
      <color rgb="FF3366CC"/>
      <name val="Trebuchet MS"/>
      <family val="2"/>
    </font>
    <font>
      <b/>
      <sz val="11"/>
      <color theme="1"/>
      <name val="Calibri"/>
      <family val="2"/>
      <scheme val="minor"/>
    </font>
    <font>
      <b/>
      <sz val="9"/>
      <color rgb="FFC00000"/>
      <name val="Trebuchet MS"/>
      <family val="2"/>
    </font>
    <font>
      <sz val="10"/>
      <color theme="1"/>
      <name val="Calibri"/>
      <family val="2"/>
      <scheme val="minor"/>
    </font>
    <font>
      <b/>
      <sz val="9"/>
      <color theme="1"/>
      <name val="Trebuchet MS"/>
      <family val="2"/>
    </font>
    <font>
      <sz val="10"/>
      <color theme="1"/>
      <name val="Calibri"/>
      <family val="2"/>
    </font>
    <font>
      <b/>
      <sz val="12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sz val="10"/>
      <color theme="1"/>
      <name val="Wingdings"/>
      <charset val="2"/>
    </font>
    <font>
      <sz val="11"/>
      <color theme="1"/>
      <name val="Calibri"/>
      <family val="2"/>
    </font>
    <font>
      <b/>
      <sz val="9"/>
      <name val="Trebuchet MS"/>
      <family val="2"/>
    </font>
    <font>
      <b/>
      <sz val="14"/>
      <color rgb="FFC00000"/>
      <name val="Trebuchet MS"/>
      <family val="2"/>
    </font>
    <font>
      <b/>
      <sz val="11"/>
      <color theme="0"/>
      <name val="Trebuchet MS"/>
      <family val="2"/>
    </font>
    <font>
      <sz val="11"/>
      <name val="Trebuchet MS"/>
      <family val="2"/>
    </font>
    <font>
      <sz val="11"/>
      <color rgb="FFC00000"/>
      <name val="Trebuchet MS"/>
      <family val="2"/>
    </font>
    <font>
      <sz val="11"/>
      <color rgb="FF3366CC"/>
      <name val="Trebuchet MS"/>
      <family val="2"/>
    </font>
    <font>
      <sz val="11"/>
      <color theme="1"/>
      <name val="Trebuchet MS"/>
      <family val="2"/>
    </font>
    <font>
      <b/>
      <sz val="11"/>
      <color rgb="FFC00000"/>
      <name val="Trebuchet MS"/>
      <family val="2"/>
    </font>
    <font>
      <b/>
      <sz val="11"/>
      <color rgb="FF008000"/>
      <name val="Trebuchet MS"/>
      <family val="2"/>
    </font>
    <font>
      <sz val="11"/>
      <color rgb="FFFF0000"/>
      <name val="Trebuchet MS"/>
      <family val="2"/>
    </font>
    <font>
      <b/>
      <sz val="11"/>
      <color rgb="FF3366CC"/>
      <name val="Trebuchet MS"/>
      <family val="2"/>
    </font>
    <font>
      <sz val="11"/>
      <color theme="0"/>
      <name val="Trebuchet MS"/>
      <family val="2"/>
    </font>
    <font>
      <vertAlign val="subscript"/>
      <sz val="11"/>
      <color rgb="FFC00000"/>
      <name val="Trebuchet MS"/>
      <family val="2"/>
    </font>
    <font>
      <sz val="11"/>
      <color rgb="FF008000"/>
      <name val="Trebuchet MS"/>
      <family val="2"/>
    </font>
    <font>
      <vertAlign val="superscript"/>
      <sz val="11"/>
      <color rgb="FFC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9" fontId="1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14" fillId="0" borderId="0" xfId="0" applyFont="1"/>
    <xf numFmtId="0" fontId="16" fillId="0" borderId="0" xfId="0" applyFont="1" applyAlignment="1">
      <alignment horizontal="justify" vertical="center"/>
    </xf>
    <xf numFmtId="0" fontId="16" fillId="0" borderId="0" xfId="0" applyFont="1"/>
    <xf numFmtId="0" fontId="22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1" fillId="0" borderId="16" xfId="2" applyBorder="1" applyProtection="1"/>
    <xf numFmtId="0" fontId="1" fillId="0" borderId="17" xfId="2" applyBorder="1" applyProtection="1"/>
    <xf numFmtId="0" fontId="1" fillId="0" borderId="17" xfId="2" applyFont="1" applyBorder="1" applyProtection="1"/>
    <xf numFmtId="0" fontId="1" fillId="0" borderId="18" xfId="2" applyBorder="1" applyProtection="1"/>
    <xf numFmtId="0" fontId="1" fillId="0" borderId="0" xfId="2" applyProtection="1"/>
    <xf numFmtId="0" fontId="1" fillId="0" borderId="19" xfId="2" applyBorder="1" applyProtection="1"/>
    <xf numFmtId="0" fontId="1" fillId="0" borderId="0" xfId="2" applyBorder="1" applyProtection="1"/>
    <xf numFmtId="0" fontId="1" fillId="0" borderId="20" xfId="2" applyBorder="1" applyProtection="1"/>
    <xf numFmtId="0" fontId="4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vertical="center"/>
    </xf>
    <xf numFmtId="0" fontId="10" fillId="0" borderId="0" xfId="1" applyFont="1" applyBorder="1" applyAlignment="1" applyProtection="1">
      <alignment vertical="center"/>
    </xf>
    <xf numFmtId="3" fontId="6" fillId="0" borderId="0" xfId="1" applyNumberFormat="1" applyFont="1" applyBorder="1" applyAlignment="1" applyProtection="1">
      <alignment vertical="center"/>
    </xf>
    <xf numFmtId="0" fontId="1" fillId="0" borderId="0" xfId="0" applyFont="1" applyBorder="1" applyProtection="1"/>
    <xf numFmtId="0" fontId="7" fillId="0" borderId="0" xfId="1" applyFont="1" applyBorder="1" applyAlignment="1" applyProtection="1">
      <alignment vertical="center"/>
    </xf>
    <xf numFmtId="0" fontId="8" fillId="0" borderId="0" xfId="1" applyFont="1" applyFill="1" applyBorder="1" applyAlignment="1" applyProtection="1">
      <alignment horizontal="left" vertical="center"/>
    </xf>
    <xf numFmtId="0" fontId="19" fillId="0" borderId="0" xfId="1" applyFont="1" applyFill="1" applyBorder="1" applyAlignment="1" applyProtection="1">
      <alignment horizontal="left" vertical="center"/>
    </xf>
    <xf numFmtId="0" fontId="0" fillId="0" borderId="0" xfId="0" applyProtection="1"/>
    <xf numFmtId="0" fontId="9" fillId="3" borderId="2" xfId="1" applyFont="1" applyFill="1" applyBorder="1" applyAlignment="1" applyProtection="1">
      <alignment vertical="center"/>
    </xf>
    <xf numFmtId="0" fontId="1" fillId="0" borderId="0" xfId="2" applyBorder="1" applyAlignment="1" applyProtection="1">
      <alignment horizontal="left"/>
    </xf>
    <xf numFmtId="0" fontId="10" fillId="0" borderId="0" xfId="1" applyFont="1" applyBorder="1" applyAlignment="1" applyProtection="1">
      <alignment horizontal="center" vertical="center"/>
    </xf>
    <xf numFmtId="0" fontId="11" fillId="0" borderId="0" xfId="1" applyFont="1" applyFill="1" applyBorder="1" applyAlignment="1" applyProtection="1">
      <alignment horizontal="center" vertical="center"/>
    </xf>
    <xf numFmtId="9" fontId="1" fillId="0" borderId="0" xfId="2" applyNumberFormat="1" applyBorder="1" applyProtection="1"/>
    <xf numFmtId="0" fontId="7" fillId="0" borderId="0" xfId="1" applyFont="1" applyFill="1" applyBorder="1" applyAlignment="1" applyProtection="1">
      <alignment horizontal="left" vertical="center"/>
    </xf>
    <xf numFmtId="0" fontId="13" fillId="0" borderId="0" xfId="1" applyFont="1" applyBorder="1" applyAlignment="1" applyProtection="1">
      <alignment horizontal="left" vertical="center"/>
    </xf>
    <xf numFmtId="0" fontId="15" fillId="0" borderId="0" xfId="1" applyFont="1" applyBorder="1" applyAlignment="1" applyProtection="1">
      <alignment horizontal="left" vertical="center"/>
    </xf>
    <xf numFmtId="0" fontId="4" fillId="0" borderId="0" xfId="1" applyFont="1" applyFill="1" applyBorder="1" applyAlignment="1" applyProtection="1">
      <alignment horizontal="center" vertical="center"/>
    </xf>
    <xf numFmtId="9" fontId="15" fillId="0" borderId="0" xfId="6" applyFont="1" applyBorder="1" applyAlignment="1" applyProtection="1">
      <alignment horizontal="center" vertical="center"/>
    </xf>
    <xf numFmtId="9" fontId="17" fillId="0" borderId="0" xfId="6" applyFont="1" applyBorder="1" applyAlignment="1" applyProtection="1">
      <alignment horizontal="center" vertical="center"/>
    </xf>
    <xf numFmtId="9" fontId="15" fillId="3" borderId="0" xfId="6" applyFont="1" applyFill="1" applyBorder="1" applyAlignment="1" applyProtection="1">
      <alignment horizontal="center" vertical="center"/>
    </xf>
    <xf numFmtId="9" fontId="17" fillId="3" borderId="0" xfId="6" applyFont="1" applyFill="1" applyBorder="1" applyAlignment="1" applyProtection="1">
      <alignment horizontal="center" vertical="center"/>
    </xf>
    <xf numFmtId="0" fontId="4" fillId="3" borderId="0" xfId="1" applyFont="1" applyFill="1" applyBorder="1" applyAlignment="1" applyProtection="1">
      <alignment horizontal="center" vertical="center"/>
    </xf>
    <xf numFmtId="0" fontId="4" fillId="3" borderId="0" xfId="1" applyFont="1" applyFill="1" applyBorder="1" applyAlignment="1" applyProtection="1">
      <alignment vertical="center"/>
    </xf>
    <xf numFmtId="0" fontId="20" fillId="0" borderId="0" xfId="1" applyFont="1" applyFill="1" applyBorder="1" applyAlignment="1" applyProtection="1">
      <alignment horizontal="center" vertical="center"/>
    </xf>
    <xf numFmtId="0" fontId="15" fillId="0" borderId="0" xfId="1" applyFont="1" applyBorder="1" applyAlignment="1" applyProtection="1">
      <alignment vertical="center"/>
    </xf>
    <xf numFmtId="0" fontId="13" fillId="0" borderId="0" xfId="1" applyFont="1" applyBorder="1" applyAlignment="1" applyProtection="1">
      <alignment vertical="center"/>
    </xf>
    <xf numFmtId="0" fontId="24" fillId="0" borderId="0" xfId="1" applyFont="1" applyBorder="1" applyAlignment="1" applyProtection="1">
      <alignment horizontal="left" vertical="center"/>
    </xf>
    <xf numFmtId="0" fontId="21" fillId="0" borderId="15" xfId="1" applyFont="1" applyFill="1" applyBorder="1" applyAlignment="1" applyProtection="1">
      <alignment horizontal="center" vertical="center"/>
    </xf>
    <xf numFmtId="0" fontId="1" fillId="0" borderId="21" xfId="2" applyBorder="1" applyProtection="1"/>
    <xf numFmtId="0" fontId="1" fillId="0" borderId="22" xfId="2" applyBorder="1" applyProtection="1"/>
    <xf numFmtId="0" fontId="5" fillId="0" borderId="22" xfId="1" applyFont="1" applyBorder="1" applyAlignment="1" applyProtection="1">
      <alignment vertical="center"/>
    </xf>
    <xf numFmtId="0" fontId="10" fillId="0" borderId="22" xfId="1" applyFont="1" applyBorder="1" applyAlignment="1" applyProtection="1">
      <alignment vertical="center"/>
    </xf>
    <xf numFmtId="0" fontId="1" fillId="0" borderId="23" xfId="2" applyBorder="1" applyProtection="1"/>
    <xf numFmtId="0" fontId="1" fillId="0" borderId="0" xfId="2" applyFont="1" applyBorder="1" applyProtection="1"/>
    <xf numFmtId="0" fontId="1" fillId="0" borderId="0" xfId="2" applyFont="1" applyProtection="1"/>
    <xf numFmtId="0" fontId="1" fillId="0" borderId="19" xfId="2" applyFont="1" applyBorder="1" applyProtection="1"/>
    <xf numFmtId="0" fontId="26" fillId="0" borderId="0" xfId="1" applyFont="1" applyFill="1" applyBorder="1" applyAlignment="1" applyProtection="1">
      <alignment horizontal="left" vertical="center"/>
    </xf>
    <xf numFmtId="0" fontId="26" fillId="3" borderId="3" xfId="1" applyFont="1" applyFill="1" applyBorder="1" applyAlignment="1" applyProtection="1">
      <alignment vertical="center"/>
    </xf>
    <xf numFmtId="0" fontId="26" fillId="3" borderId="1" xfId="1" applyFont="1" applyFill="1" applyBorder="1" applyAlignment="1" applyProtection="1">
      <alignment vertical="center"/>
    </xf>
    <xf numFmtId="0" fontId="7" fillId="3" borderId="1" xfId="1" applyFont="1" applyFill="1" applyBorder="1" applyAlignment="1" applyProtection="1">
      <alignment vertical="center"/>
    </xf>
    <xf numFmtId="0" fontId="27" fillId="0" borderId="0" xfId="1" applyFont="1" applyBorder="1" applyAlignment="1" applyProtection="1">
      <alignment vertical="center"/>
    </xf>
    <xf numFmtId="0" fontId="28" fillId="0" borderId="0" xfId="1" applyFont="1" applyBorder="1" applyAlignment="1" applyProtection="1">
      <alignment vertical="center"/>
    </xf>
    <xf numFmtId="0" fontId="29" fillId="0" borderId="0" xfId="1" applyFont="1" applyBorder="1" applyAlignment="1" applyProtection="1">
      <alignment vertical="center"/>
    </xf>
    <xf numFmtId="0" fontId="30" fillId="0" borderId="0" xfId="1" applyFont="1" applyBorder="1" applyAlignment="1" applyProtection="1">
      <alignment horizontal="center" vertical="center"/>
    </xf>
    <xf numFmtId="0" fontId="30" fillId="0" borderId="0" xfId="1" applyFont="1" applyFill="1" applyBorder="1" applyAlignment="1" applyProtection="1">
      <alignment horizontal="center" vertical="center"/>
    </xf>
    <xf numFmtId="0" fontId="27" fillId="0" borderId="8" xfId="1" applyFont="1" applyFill="1" applyBorder="1" applyAlignment="1" applyProtection="1">
      <alignment horizontal="center" vertical="center"/>
      <protection locked="0"/>
    </xf>
    <xf numFmtId="0" fontId="32" fillId="0" borderId="0" xfId="1" applyFont="1" applyBorder="1" applyAlignment="1" applyProtection="1">
      <alignment horizontal="left" vertical="center"/>
    </xf>
    <xf numFmtId="0" fontId="30" fillId="0" borderId="0" xfId="1" applyFont="1" applyBorder="1" applyAlignment="1" applyProtection="1">
      <alignment vertical="center"/>
    </xf>
    <xf numFmtId="0" fontId="27" fillId="0" borderId="5" xfId="1" applyFont="1" applyFill="1" applyBorder="1" applyAlignment="1" applyProtection="1">
      <alignment horizontal="center" vertical="center"/>
      <protection locked="0"/>
    </xf>
    <xf numFmtId="0" fontId="34" fillId="0" borderId="0" xfId="1" applyFont="1" applyBorder="1" applyAlignment="1" applyProtection="1">
      <alignment horizontal="left" vertical="center"/>
    </xf>
    <xf numFmtId="0" fontId="31" fillId="0" borderId="0" xfId="1" applyFont="1" applyFill="1" applyBorder="1" applyAlignment="1" applyProtection="1">
      <alignment horizontal="left" vertical="center"/>
    </xf>
    <xf numFmtId="0" fontId="27" fillId="2" borderId="5" xfId="1" applyFont="1" applyFill="1" applyBorder="1" applyAlignment="1" applyProtection="1">
      <alignment horizontal="center" vertical="center"/>
      <protection locked="0"/>
    </xf>
    <xf numFmtId="0" fontId="31" fillId="0" borderId="0" xfId="1" applyFont="1" applyBorder="1" applyAlignment="1" applyProtection="1">
      <alignment horizontal="left" vertical="center"/>
    </xf>
    <xf numFmtId="0" fontId="27" fillId="2" borderId="0" xfId="1" applyNumberFormat="1" applyFont="1" applyFill="1" applyBorder="1" applyAlignment="1" applyProtection="1">
      <alignment horizontal="center" vertical="center"/>
    </xf>
    <xf numFmtId="0" fontId="30" fillId="2" borderId="0" xfId="1" applyFont="1" applyFill="1" applyBorder="1" applyAlignment="1" applyProtection="1">
      <alignment horizontal="center" vertical="center"/>
    </xf>
    <xf numFmtId="0" fontId="27" fillId="0" borderId="0" xfId="1" applyFont="1" applyFill="1" applyBorder="1" applyAlignment="1" applyProtection="1">
      <alignment horizontal="center" vertical="center"/>
      <protection locked="0"/>
    </xf>
    <xf numFmtId="0" fontId="27" fillId="0" borderId="0" xfId="1" applyFont="1" applyFill="1" applyBorder="1" applyAlignment="1" applyProtection="1">
      <alignment horizontal="center" vertical="center"/>
    </xf>
    <xf numFmtId="0" fontId="27" fillId="0" borderId="8" xfId="1" applyFont="1" applyFill="1" applyBorder="1" applyAlignment="1" applyProtection="1">
      <alignment horizontal="center" vertical="center"/>
    </xf>
    <xf numFmtId="0" fontId="31" fillId="0" borderId="0" xfId="1" applyFont="1" applyBorder="1" applyAlignment="1" applyProtection="1">
      <alignment horizontal="center" vertical="center"/>
    </xf>
    <xf numFmtId="0" fontId="31" fillId="0" borderId="0" xfId="1" applyFont="1" applyBorder="1" applyAlignment="1" applyProtection="1">
      <alignment horizontal="center" vertical="center"/>
      <protection locked="0"/>
    </xf>
    <xf numFmtId="164" fontId="30" fillId="0" borderId="12" xfId="6" applyNumberFormat="1" applyFont="1" applyBorder="1" applyAlignment="1" applyProtection="1">
      <alignment horizontal="center" vertical="center"/>
      <protection locked="0"/>
    </xf>
    <xf numFmtId="9" fontId="31" fillId="0" borderId="0" xfId="6" applyFont="1" applyBorder="1" applyAlignment="1" applyProtection="1">
      <alignment horizontal="center" vertical="center"/>
    </xf>
    <xf numFmtId="9" fontId="7" fillId="0" borderId="0" xfId="6" applyFont="1" applyBorder="1" applyAlignment="1" applyProtection="1">
      <alignment horizontal="center" vertical="center"/>
    </xf>
    <xf numFmtId="165" fontId="35" fillId="0" borderId="0" xfId="1" applyNumberFormat="1" applyFont="1" applyFill="1" applyBorder="1" applyAlignment="1" applyProtection="1">
      <alignment horizontal="center" vertical="center"/>
    </xf>
    <xf numFmtId="0" fontId="26" fillId="3" borderId="0" xfId="1" applyFont="1" applyFill="1" applyBorder="1" applyAlignment="1" applyProtection="1">
      <alignment horizontal="left" vertical="center"/>
    </xf>
    <xf numFmtId="9" fontId="31" fillId="3" borderId="0" xfId="6" applyFont="1" applyFill="1" applyBorder="1" applyAlignment="1" applyProtection="1">
      <alignment horizontal="center" vertical="center"/>
    </xf>
    <xf numFmtId="9" fontId="7" fillId="3" borderId="0" xfId="6" applyFont="1" applyFill="1" applyBorder="1" applyAlignment="1" applyProtection="1">
      <alignment horizontal="center" vertical="center"/>
    </xf>
    <xf numFmtId="0" fontId="27" fillId="3" borderId="0" xfId="1" applyFont="1" applyFill="1" applyBorder="1" applyAlignment="1" applyProtection="1">
      <alignment horizontal="center" vertical="center"/>
    </xf>
    <xf numFmtId="0" fontId="28" fillId="0" borderId="1" xfId="1" applyFont="1" applyBorder="1" applyAlignment="1" applyProtection="1">
      <alignment horizontal="left" vertical="center"/>
    </xf>
    <xf numFmtId="0" fontId="28" fillId="0" borderId="9" xfId="1" applyFont="1" applyBorder="1" applyAlignment="1" applyProtection="1">
      <alignment horizontal="center" vertical="center"/>
    </xf>
    <xf numFmtId="0" fontId="28" fillId="0" borderId="4" xfId="1" applyFont="1" applyBorder="1" applyAlignment="1" applyProtection="1">
      <alignment horizontal="left" vertical="center"/>
    </xf>
    <xf numFmtId="0" fontId="33" fillId="0" borderId="4" xfId="1" applyFont="1" applyBorder="1" applyAlignment="1" applyProtection="1">
      <alignment horizontal="left" vertical="center"/>
    </xf>
    <xf numFmtId="0" fontId="29" fillId="0" borderId="4" xfId="1" applyFont="1" applyBorder="1" applyAlignment="1" applyProtection="1">
      <alignment horizontal="left" vertical="center"/>
    </xf>
    <xf numFmtId="0" fontId="28" fillId="0" borderId="7" xfId="1" applyFont="1" applyBorder="1" applyAlignment="1" applyProtection="1">
      <alignment horizontal="left" vertical="center"/>
    </xf>
    <xf numFmtId="0" fontId="29" fillId="0" borderId="7" xfId="1" applyFont="1" applyBorder="1" applyAlignment="1" applyProtection="1">
      <alignment horizontal="left" vertical="center"/>
    </xf>
    <xf numFmtId="0" fontId="28" fillId="0" borderId="0" xfId="1" applyFont="1" applyFill="1" applyBorder="1" applyAlignment="1" applyProtection="1">
      <alignment horizontal="left" vertical="center"/>
    </xf>
    <xf numFmtId="0" fontId="30" fillId="0" borderId="0" xfId="1" applyFont="1" applyFill="1" applyBorder="1" applyAlignment="1" applyProtection="1">
      <alignment horizontal="left" vertical="center"/>
    </xf>
    <xf numFmtId="0" fontId="28" fillId="0" borderId="0" xfId="1" applyFont="1" applyBorder="1" applyAlignment="1" applyProtection="1">
      <alignment horizontal="left" vertical="center"/>
    </xf>
    <xf numFmtId="0" fontId="37" fillId="0" borderId="0" xfId="1" applyFont="1" applyBorder="1" applyAlignment="1" applyProtection="1">
      <alignment horizontal="left" vertical="center"/>
    </xf>
    <xf numFmtId="0" fontId="28" fillId="2" borderId="9" xfId="1" applyFont="1" applyFill="1" applyBorder="1" applyAlignment="1" applyProtection="1">
      <alignment horizontal="center" vertical="center"/>
    </xf>
    <xf numFmtId="0" fontId="29" fillId="0" borderId="0" xfId="1" applyFont="1" applyBorder="1" applyAlignment="1" applyProtection="1">
      <alignment horizontal="left" vertical="center"/>
    </xf>
    <xf numFmtId="0" fontId="28" fillId="0" borderId="13" xfId="1" applyFont="1" applyBorder="1" applyAlignment="1" applyProtection="1">
      <alignment horizontal="left" vertical="center"/>
    </xf>
    <xf numFmtId="0" fontId="28" fillId="0" borderId="14" xfId="1" applyFont="1" applyBorder="1" applyAlignment="1" applyProtection="1">
      <alignment horizontal="left" vertical="center"/>
    </xf>
    <xf numFmtId="0" fontId="28" fillId="0" borderId="9" xfId="1" applyFont="1" applyBorder="1" applyAlignment="1" applyProtection="1">
      <alignment horizontal="left" vertical="center"/>
    </xf>
    <xf numFmtId="0" fontId="35" fillId="0" borderId="0" xfId="1" applyFont="1" applyFill="1" applyBorder="1" applyAlignment="1" applyProtection="1">
      <alignment horizontal="left" vertical="center"/>
    </xf>
    <xf numFmtId="0" fontId="27" fillId="0" borderId="4" xfId="1" applyFont="1" applyFill="1" applyBorder="1" applyAlignment="1" applyProtection="1">
      <alignment horizontal="center" vertical="center"/>
      <protection locked="0"/>
    </xf>
    <xf numFmtId="0" fontId="27" fillId="0" borderId="11" xfId="1" applyFont="1" applyFill="1" applyBorder="1" applyAlignment="1" applyProtection="1">
      <alignment horizontal="center" vertical="center"/>
      <protection locked="0"/>
    </xf>
    <xf numFmtId="0" fontId="28" fillId="0" borderId="6" xfId="1" applyFont="1" applyBorder="1" applyAlignment="1" applyProtection="1">
      <alignment horizontal="left" vertical="center"/>
    </xf>
    <xf numFmtId="0" fontId="25" fillId="0" borderId="0" xfId="1" applyFont="1" applyBorder="1" applyAlignment="1" applyProtection="1">
      <alignment horizontal="left" vertical="center"/>
    </xf>
    <xf numFmtId="0" fontId="31" fillId="0" borderId="0" xfId="1" applyFont="1" applyFill="1" applyBorder="1" applyAlignment="1" applyProtection="1">
      <alignment horizontal="left"/>
    </xf>
    <xf numFmtId="0" fontId="30" fillId="4" borderId="15" xfId="1" applyFont="1" applyFill="1" applyBorder="1" applyAlignment="1" applyProtection="1">
      <alignment horizontal="center" vertical="center"/>
    </xf>
    <xf numFmtId="164" fontId="30" fillId="0" borderId="12" xfId="6" applyNumberFormat="1" applyFont="1" applyFill="1" applyBorder="1" applyAlignment="1" applyProtection="1">
      <alignment horizontal="center" vertical="center"/>
      <protection locked="0"/>
    </xf>
    <xf numFmtId="0" fontId="31" fillId="0" borderId="0" xfId="1" applyFont="1" applyBorder="1" applyAlignment="1" applyProtection="1">
      <alignment horizontal="center" vertical="center"/>
    </xf>
    <xf numFmtId="0" fontId="8" fillId="3" borderId="3" xfId="1" applyFont="1" applyFill="1" applyBorder="1" applyAlignment="1" applyProtection="1">
      <alignment horizontal="left" vertical="center"/>
    </xf>
    <xf numFmtId="0" fontId="8" fillId="3" borderId="1" xfId="1" applyFont="1" applyFill="1" applyBorder="1" applyAlignment="1" applyProtection="1">
      <alignment horizontal="left" vertical="center"/>
    </xf>
    <xf numFmtId="0" fontId="8" fillId="3" borderId="2" xfId="1" applyFont="1" applyFill="1" applyBorder="1" applyAlignment="1" applyProtection="1">
      <alignment horizontal="left" vertical="center"/>
    </xf>
    <xf numFmtId="0" fontId="28" fillId="0" borderId="13" xfId="1" applyFont="1" applyBorder="1" applyAlignment="1" applyProtection="1">
      <alignment horizontal="left" vertical="center"/>
    </xf>
    <xf numFmtId="0" fontId="28" fillId="2" borderId="10" xfId="1" applyFont="1" applyFill="1" applyBorder="1" applyAlignment="1" applyProtection="1">
      <alignment horizontal="left" vertical="center"/>
    </xf>
    <xf numFmtId="0" fontId="3" fillId="3" borderId="1" xfId="1" applyFont="1" applyFill="1" applyBorder="1" applyAlignment="1" applyProtection="1">
      <alignment horizontal="center" vertical="center"/>
    </xf>
    <xf numFmtId="0" fontId="33" fillId="0" borderId="9" xfId="1" applyFont="1" applyFill="1" applyBorder="1" applyAlignment="1" applyProtection="1">
      <alignment horizontal="center" vertical="center"/>
    </xf>
  </cellXfs>
  <cellStyles count="7">
    <cellStyle name="Normal" xfId="0" builtinId="0"/>
    <cellStyle name="Normal 2" xfId="1"/>
    <cellStyle name="Normal 2 2" xfId="2"/>
    <cellStyle name="Normal 3" xfId="4"/>
    <cellStyle name="Porcentaje" xfId="6" builtinId="5"/>
    <cellStyle name="Porcentaje 2" xfId="3"/>
    <cellStyle name="Porcentual 2" xfId="5"/>
  </cellStyles>
  <dxfs count="0"/>
  <tableStyles count="0" defaultTableStyle="TableStyleMedium2" defaultPivotStyle="PivotStyleLight16"/>
  <colors>
    <mruColors>
      <color rgb="FF3366CC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2</xdr:row>
      <xdr:rowOff>47625</xdr:rowOff>
    </xdr:from>
    <xdr:to>
      <xdr:col>9</xdr:col>
      <xdr:colOff>2952750</xdr:colOff>
      <xdr:row>7</xdr:row>
      <xdr:rowOff>36830</xdr:rowOff>
    </xdr:to>
    <xdr:pic>
      <xdr:nvPicPr>
        <xdr:cNvPr id="8" name="7 Imagen" descr="C:\Users\fmanteca\AppData\Local\Microsoft\Windows\Temporary Internet Files\Content.Word\GN2c-B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90550"/>
          <a:ext cx="2543175" cy="5797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1311088</xdr:colOff>
      <xdr:row>2</xdr:row>
      <xdr:rowOff>11206</xdr:rowOff>
    </xdr:from>
    <xdr:to>
      <xdr:col>6</xdr:col>
      <xdr:colOff>178735</xdr:colOff>
      <xdr:row>8</xdr:row>
      <xdr:rowOff>0</xdr:rowOff>
    </xdr:to>
    <xdr:pic>
      <xdr:nvPicPr>
        <xdr:cNvPr id="4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1676" y="549088"/>
          <a:ext cx="1299324" cy="71717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IOCLIMATICA\00%20-%20PROYECTOS\03%20-%20PROYECTOS%20ABIERTOS\14-004-NZEB%20Getafe\Proyecto\Desarrollo%20del%20Proyecto\FASE%201\tabla%20best%20v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 1 - project values"/>
      <sheetName val="Aux -sis 1"/>
      <sheetName val="Evaluacion final"/>
      <sheetName val="Curvas"/>
      <sheetName val="Curvas huecos"/>
      <sheetName val="Hoja3"/>
      <sheetName val="Hoja3 (2)"/>
      <sheetName val="Hoja1"/>
      <sheetName val="Hoja2"/>
      <sheetName val="Hoja4"/>
    </sheetNames>
    <sheetDataSet>
      <sheetData sheetId="0"/>
      <sheetData sheetId="1">
        <row r="99">
          <cell r="C99" t="str">
            <v>Ninguna</v>
          </cell>
        </row>
        <row r="100">
          <cell r="C100" t="str">
            <v>Contraventanas ext.</v>
          </cell>
        </row>
        <row r="101">
          <cell r="C101" t="str">
            <v>Cortinas opacas</v>
          </cell>
        </row>
        <row r="102">
          <cell r="C102" t="str">
            <v>Voladizos</v>
          </cell>
        </row>
        <row r="103">
          <cell r="C103" t="str">
            <v>Persianas color claro</v>
          </cell>
        </row>
        <row r="104">
          <cell r="C104" t="str">
            <v>Persianas color oscuro</v>
          </cell>
        </row>
        <row r="105">
          <cell r="C105" t="str">
            <v>Toldos móviles</v>
          </cell>
        </row>
        <row r="106">
          <cell r="C106" t="str">
            <v>Lamas horiz. fijas</v>
          </cell>
        </row>
        <row r="107">
          <cell r="C107" t="str">
            <v>Lamas horiz. móviles</v>
          </cell>
        </row>
        <row r="110">
          <cell r="C110" t="str">
            <v>Clase 2</v>
          </cell>
        </row>
        <row r="111">
          <cell r="C111" t="str">
            <v>Clase 3</v>
          </cell>
        </row>
        <row r="112">
          <cell r="C112" t="str">
            <v>Clase 4</v>
          </cell>
        </row>
        <row r="116">
          <cell r="C116" t="str">
            <v>Seleccionar tipo de recuperador</v>
          </cell>
        </row>
        <row r="117">
          <cell r="C117" t="str">
            <v>Recuperador de calor centralizado</v>
          </cell>
        </row>
        <row r="118">
          <cell r="C118" t="str">
            <v>Recuperadores de calor individuales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6"/>
  <sheetViews>
    <sheetView showGridLines="0" tabSelected="1" zoomScale="85" zoomScaleNormal="85" zoomScaleSheetLayoutView="110" workbookViewId="0">
      <selection activeCell="I14" sqref="I14"/>
    </sheetView>
  </sheetViews>
  <sheetFormatPr baseColWidth="10" defaultRowHeight="15" x14ac:dyDescent="0.25"/>
  <cols>
    <col min="1" max="1" width="3.5703125" style="10" customWidth="1"/>
    <col min="2" max="3" width="3.28515625" style="10" customWidth="1"/>
    <col min="4" max="4" width="6.5703125" style="10" customWidth="1"/>
    <col min="5" max="5" width="20.7109375" style="10" customWidth="1"/>
    <col min="6" max="6" width="15.7109375" style="10" customWidth="1"/>
    <col min="7" max="7" width="28" style="10" customWidth="1"/>
    <col min="8" max="8" width="15.7109375" style="10" customWidth="1"/>
    <col min="9" max="9" width="15.7109375" style="49" customWidth="1"/>
    <col min="10" max="10" width="64.85546875" style="10" customWidth="1"/>
    <col min="11" max="11" width="2.7109375" style="10" customWidth="1"/>
    <col min="12" max="12" width="5.5703125" style="10" hidden="1" customWidth="1"/>
    <col min="13" max="13" width="11.42578125" style="10" hidden="1" customWidth="1"/>
    <col min="14" max="14" width="2.85546875" style="10" customWidth="1"/>
    <col min="15" max="16384" width="11.42578125" style="10"/>
  </cols>
  <sheetData>
    <row r="1" spans="1:15" x14ac:dyDescent="0.25">
      <c r="A1" s="6"/>
      <c r="B1" s="7"/>
      <c r="C1" s="7"/>
      <c r="D1" s="7"/>
      <c r="E1" s="7"/>
      <c r="F1" s="7"/>
      <c r="G1" s="7"/>
      <c r="H1" s="7"/>
      <c r="I1" s="8"/>
      <c r="J1" s="7"/>
      <c r="K1" s="7"/>
      <c r="L1" s="7"/>
      <c r="M1" s="7"/>
      <c r="N1" s="9"/>
    </row>
    <row r="2" spans="1:15" ht="27.75" customHeight="1" x14ac:dyDescent="0.25">
      <c r="A2" s="11"/>
      <c r="B2" s="113" t="s">
        <v>110</v>
      </c>
      <c r="C2" s="113"/>
      <c r="D2" s="113"/>
      <c r="E2" s="113"/>
      <c r="F2" s="113"/>
      <c r="G2" s="113"/>
      <c r="H2" s="113"/>
      <c r="I2" s="113"/>
      <c r="J2" s="113"/>
      <c r="K2" s="113"/>
      <c r="L2" s="12"/>
      <c r="M2" s="12"/>
      <c r="N2" s="13"/>
    </row>
    <row r="3" spans="1:15" ht="13.5" customHeight="1" x14ac:dyDescent="0.25">
      <c r="A3" s="11"/>
      <c r="B3" s="12"/>
      <c r="C3" s="14"/>
      <c r="D3" s="15"/>
      <c r="E3" s="15"/>
      <c r="F3" s="15"/>
      <c r="G3" s="15"/>
      <c r="H3" s="15"/>
      <c r="I3" s="16"/>
      <c r="J3" s="15"/>
      <c r="K3" s="15"/>
      <c r="L3" s="12"/>
      <c r="M3" s="12"/>
      <c r="N3" s="13"/>
    </row>
    <row r="4" spans="1:15" ht="12" customHeight="1" x14ac:dyDescent="0.25">
      <c r="A4" s="11"/>
      <c r="B4" s="12"/>
      <c r="C4" s="15"/>
      <c r="D4" s="17"/>
      <c r="E4" s="15"/>
      <c r="F4" s="15"/>
      <c r="G4" s="15"/>
      <c r="H4" s="15"/>
      <c r="I4" s="18"/>
      <c r="J4" s="12"/>
      <c r="K4" s="15"/>
      <c r="L4" s="12"/>
      <c r="M4" s="12"/>
      <c r="N4" s="13"/>
    </row>
    <row r="5" spans="1:15" ht="5.0999999999999996" customHeight="1" x14ac:dyDescent="0.25">
      <c r="A5" s="11"/>
      <c r="B5" s="12"/>
      <c r="C5" s="15"/>
      <c r="D5" s="17"/>
      <c r="E5" s="15"/>
      <c r="F5" s="15"/>
      <c r="G5" s="15"/>
      <c r="H5" s="15"/>
      <c r="I5" s="18"/>
      <c r="J5" s="12"/>
      <c r="K5" s="15"/>
      <c r="L5" s="12"/>
      <c r="M5" s="12"/>
      <c r="N5" s="13"/>
    </row>
    <row r="6" spans="1:15" ht="12" customHeight="1" x14ac:dyDescent="0.25">
      <c r="A6" s="11"/>
      <c r="B6" s="12"/>
      <c r="C6" s="15"/>
      <c r="D6" s="17"/>
      <c r="E6" s="15"/>
      <c r="F6" s="15"/>
      <c r="G6" s="15"/>
      <c r="H6" s="15"/>
      <c r="I6" s="18"/>
      <c r="J6" s="12"/>
      <c r="K6" s="15"/>
      <c r="L6" s="12"/>
      <c r="M6" s="12"/>
      <c r="N6" s="13"/>
    </row>
    <row r="7" spans="1:15" ht="5.0999999999999996" customHeight="1" x14ac:dyDescent="0.25">
      <c r="A7" s="11"/>
      <c r="B7" s="12"/>
      <c r="C7" s="15"/>
      <c r="D7" s="17"/>
      <c r="E7"/>
      <c r="F7" s="15"/>
      <c r="G7" s="15"/>
      <c r="H7" s="15"/>
      <c r="I7" s="18"/>
      <c r="J7" s="12"/>
      <c r="K7" s="15"/>
      <c r="L7" s="12"/>
      <c r="M7" s="12"/>
      <c r="N7" s="13"/>
    </row>
    <row r="8" spans="1:15" ht="10.5" customHeight="1" x14ac:dyDescent="0.25">
      <c r="A8" s="11"/>
      <c r="B8" s="12"/>
      <c r="C8" s="15"/>
      <c r="D8" s="15"/>
      <c r="E8" s="15"/>
      <c r="F8" s="15"/>
      <c r="G8" s="15"/>
      <c r="H8" s="15"/>
      <c r="I8" s="19"/>
      <c r="J8" s="19"/>
      <c r="K8" s="15"/>
      <c r="L8" s="12"/>
      <c r="M8" s="12"/>
      <c r="N8" s="13"/>
    </row>
    <row r="9" spans="1:15" ht="19.5" customHeight="1" x14ac:dyDescent="0.25">
      <c r="A9" s="11"/>
      <c r="B9" s="108" t="s">
        <v>25</v>
      </c>
      <c r="C9" s="109"/>
      <c r="D9" s="109"/>
      <c r="E9" s="109"/>
      <c r="F9" s="109"/>
      <c r="G9" s="109"/>
      <c r="H9" s="109"/>
      <c r="I9" s="109"/>
      <c r="J9" s="109"/>
      <c r="K9" s="110"/>
      <c r="L9" s="12"/>
      <c r="M9" s="12"/>
      <c r="N9" s="13"/>
    </row>
    <row r="10" spans="1:15" ht="12" customHeight="1" x14ac:dyDescent="0.25">
      <c r="A10" s="50"/>
      <c r="B10" s="51"/>
      <c r="C10" s="51"/>
      <c r="D10" s="51"/>
      <c r="E10" s="51"/>
      <c r="F10" s="51"/>
      <c r="G10" s="51"/>
      <c r="H10" s="51"/>
      <c r="I10" s="28"/>
      <c r="J10" s="51"/>
      <c r="K10" s="20"/>
      <c r="L10" s="12"/>
      <c r="M10" s="12"/>
      <c r="N10" s="13"/>
      <c r="O10" s="22"/>
    </row>
    <row r="11" spans="1:15" ht="15" customHeight="1" x14ac:dyDescent="0.25">
      <c r="A11" s="50"/>
      <c r="B11" s="48"/>
      <c r="C11" s="52" t="s">
        <v>61</v>
      </c>
      <c r="D11" s="53"/>
      <c r="E11" s="53"/>
      <c r="F11" s="53"/>
      <c r="G11" s="53"/>
      <c r="H11" s="53"/>
      <c r="I11" s="54"/>
      <c r="J11" s="53"/>
      <c r="K11" s="23"/>
      <c r="L11" s="12"/>
      <c r="M11" s="24"/>
      <c r="N11" s="13"/>
    </row>
    <row r="12" spans="1:15" ht="12" customHeight="1" x14ac:dyDescent="0.25">
      <c r="A12" s="50"/>
      <c r="B12" s="51"/>
      <c r="C12" s="51"/>
      <c r="D12" s="51"/>
      <c r="E12" s="51"/>
      <c r="F12" s="51"/>
      <c r="G12" s="51"/>
      <c r="H12" s="51"/>
      <c r="I12" s="28"/>
      <c r="J12" s="51"/>
      <c r="K12" s="20"/>
      <c r="L12" s="12"/>
      <c r="M12" s="12"/>
      <c r="N12" s="13"/>
      <c r="O12" s="22"/>
    </row>
    <row r="13" spans="1:15" ht="13.5" customHeight="1" x14ac:dyDescent="0.25">
      <c r="A13" s="50"/>
      <c r="B13" s="48"/>
      <c r="C13" s="55"/>
      <c r="D13" s="56"/>
      <c r="E13" s="56"/>
      <c r="F13" s="56"/>
      <c r="G13" s="57"/>
      <c r="H13" s="57"/>
      <c r="I13" s="58"/>
      <c r="J13" s="84" t="s">
        <v>99</v>
      </c>
      <c r="K13" s="25"/>
      <c r="L13" s="12"/>
      <c r="M13" s="12"/>
      <c r="N13" s="13"/>
    </row>
    <row r="14" spans="1:15" ht="16.5" x14ac:dyDescent="0.25">
      <c r="A14" s="50"/>
      <c r="B14" s="48"/>
      <c r="C14" s="55"/>
      <c r="D14" s="83" t="s">
        <v>19</v>
      </c>
      <c r="E14" s="83" t="s">
        <v>106</v>
      </c>
      <c r="F14" s="83"/>
      <c r="G14" s="83"/>
      <c r="H14" s="83"/>
      <c r="I14" s="59">
        <f>+IF(AND((J14&gt;=0.45),(J14&lt;0.6)),1.5,IF(AND((J14&gt;=0.35),(J14&lt;0.45)),4,IF(AND(J14&lt;0.35),8,0)))</f>
        <v>8</v>
      </c>
      <c r="J14" s="60"/>
      <c r="K14" s="14"/>
      <c r="L14" s="12">
        <f t="shared" ref="L14" si="0">+IF(J14=0,1,0)</f>
        <v>1</v>
      </c>
      <c r="M14" s="27"/>
      <c r="N14" s="13"/>
    </row>
    <row r="15" spans="1:15" ht="15" customHeight="1" x14ac:dyDescent="0.25">
      <c r="A15" s="50"/>
      <c r="B15" s="48"/>
      <c r="C15" s="55"/>
      <c r="D15" s="61"/>
      <c r="E15" s="61"/>
      <c r="F15" s="61"/>
      <c r="G15" s="61"/>
      <c r="H15" s="61"/>
      <c r="I15" s="114"/>
      <c r="J15" s="114"/>
      <c r="K15" s="14"/>
      <c r="L15" s="12" t="e">
        <f>SUM(#REF!)</f>
        <v>#REF!</v>
      </c>
      <c r="M15" s="12"/>
      <c r="N15" s="13"/>
    </row>
    <row r="16" spans="1:15" ht="15" customHeight="1" x14ac:dyDescent="0.25">
      <c r="A16" s="50"/>
      <c r="B16" s="48"/>
      <c r="C16" s="52" t="s">
        <v>1</v>
      </c>
      <c r="D16" s="53"/>
      <c r="E16" s="53"/>
      <c r="F16" s="53"/>
      <c r="G16" s="53"/>
      <c r="H16" s="53"/>
      <c r="I16" s="54"/>
      <c r="J16" s="53"/>
      <c r="K16" s="23"/>
      <c r="L16" s="12"/>
      <c r="M16" s="24"/>
      <c r="N16" s="13"/>
    </row>
    <row r="17" spans="1:14" ht="9.9499999999999993" customHeight="1" x14ac:dyDescent="0.25">
      <c r="A17" s="50"/>
      <c r="B17" s="48"/>
      <c r="C17" s="55"/>
      <c r="D17" s="28"/>
      <c r="E17" s="28"/>
      <c r="F17" s="28"/>
      <c r="G17" s="28"/>
      <c r="H17" s="28"/>
      <c r="I17" s="62"/>
      <c r="J17" s="55"/>
      <c r="K17" s="15"/>
      <c r="L17" s="12"/>
      <c r="M17" s="24"/>
      <c r="N17" s="13"/>
    </row>
    <row r="18" spans="1:14" ht="13.5" customHeight="1" x14ac:dyDescent="0.25">
      <c r="A18" s="50"/>
      <c r="B18" s="48"/>
      <c r="C18" s="55"/>
      <c r="D18" s="56"/>
      <c r="E18" s="56"/>
      <c r="F18" s="56"/>
      <c r="G18" s="57"/>
      <c r="H18" s="57"/>
      <c r="I18" s="58"/>
      <c r="J18" s="84" t="s">
        <v>0</v>
      </c>
      <c r="K18" s="25"/>
      <c r="L18" s="12"/>
      <c r="M18" s="12"/>
      <c r="N18" s="13"/>
    </row>
    <row r="19" spans="1:14" ht="16.5" x14ac:dyDescent="0.25">
      <c r="A19" s="50"/>
      <c r="B19" s="48"/>
      <c r="C19" s="55"/>
      <c r="D19" s="85" t="s">
        <v>20</v>
      </c>
      <c r="E19" s="85" t="s">
        <v>107</v>
      </c>
      <c r="F19" s="85"/>
      <c r="G19" s="86"/>
      <c r="H19" s="87"/>
      <c r="I19" s="59">
        <f>+IF(J19="Clase 4",1.5,0)</f>
        <v>0</v>
      </c>
      <c r="J19" s="63"/>
      <c r="K19" s="14"/>
      <c r="L19" s="12">
        <f t="shared" ref="L19:L20" si="1">+IF(J19=0,1,0)</f>
        <v>1</v>
      </c>
      <c r="M19" s="12"/>
      <c r="N19" s="13"/>
    </row>
    <row r="20" spans="1:14" ht="19.5" x14ac:dyDescent="0.25">
      <c r="A20" s="50"/>
      <c r="B20" s="48"/>
      <c r="C20" s="55"/>
      <c r="D20" s="88" t="s">
        <v>21</v>
      </c>
      <c r="E20" s="88" t="s">
        <v>111</v>
      </c>
      <c r="F20" s="88"/>
      <c r="G20" s="89"/>
      <c r="H20" s="89"/>
      <c r="I20" s="59">
        <f>+IF(AND((J20&lt;2),(J20&gt;=1)),1,IF(AND(J20&lt;1),2,0))</f>
        <v>2</v>
      </c>
      <c r="J20" s="60"/>
      <c r="K20" s="14"/>
      <c r="L20" s="12">
        <f t="shared" si="1"/>
        <v>1</v>
      </c>
      <c r="M20" s="12"/>
      <c r="N20" s="13"/>
    </row>
    <row r="21" spans="1:14" ht="7.5" customHeight="1" x14ac:dyDescent="0.25">
      <c r="A21" s="50"/>
      <c r="B21" s="48"/>
      <c r="C21" s="55"/>
      <c r="D21" s="64"/>
      <c r="E21" s="64"/>
      <c r="F21" s="64"/>
      <c r="G21" s="64"/>
      <c r="H21" s="64"/>
      <c r="I21" s="59"/>
      <c r="J21" s="59"/>
      <c r="K21" s="14"/>
      <c r="L21" s="12"/>
      <c r="M21" s="12"/>
      <c r="N21" s="13"/>
    </row>
    <row r="22" spans="1:14" ht="15" customHeight="1" x14ac:dyDescent="0.25">
      <c r="A22" s="50"/>
      <c r="B22" s="48"/>
      <c r="C22" s="52" t="s">
        <v>5</v>
      </c>
      <c r="D22" s="53"/>
      <c r="E22" s="53"/>
      <c r="F22" s="53"/>
      <c r="G22" s="53"/>
      <c r="H22" s="53"/>
      <c r="I22" s="54"/>
      <c r="J22" s="53"/>
      <c r="K22" s="23"/>
      <c r="L22" s="12"/>
      <c r="M22" s="24"/>
      <c r="N22" s="13"/>
    </row>
    <row r="23" spans="1:14" ht="18.75" customHeight="1" x14ac:dyDescent="0.25">
      <c r="A23" s="50"/>
      <c r="B23" s="48"/>
      <c r="C23" s="55"/>
      <c r="D23" s="56"/>
      <c r="E23" s="56"/>
      <c r="F23" s="55"/>
      <c r="G23" s="55"/>
      <c r="H23" s="55"/>
      <c r="I23" s="59"/>
      <c r="J23" s="84" t="s">
        <v>47</v>
      </c>
      <c r="K23" s="25"/>
      <c r="L23" s="12"/>
      <c r="M23" s="12"/>
      <c r="N23" s="13"/>
    </row>
    <row r="24" spans="1:14" ht="19.5" x14ac:dyDescent="0.25">
      <c r="A24" s="50"/>
      <c r="B24" s="48"/>
      <c r="C24" s="55"/>
      <c r="D24" s="85" t="s">
        <v>112</v>
      </c>
      <c r="E24" s="85" t="s">
        <v>115</v>
      </c>
      <c r="F24" s="87"/>
      <c r="G24" s="87"/>
      <c r="H24" s="87"/>
      <c r="I24" s="59"/>
      <c r="J24" s="66"/>
      <c r="K24" s="14"/>
      <c r="L24" s="12"/>
      <c r="M24" s="12" t="e">
        <f>SUM(#REF!)</f>
        <v>#REF!</v>
      </c>
      <c r="N24" s="13"/>
    </row>
    <row r="25" spans="1:14" ht="16.5" x14ac:dyDescent="0.25">
      <c r="A25" s="50"/>
      <c r="B25" s="48"/>
      <c r="C25" s="55"/>
      <c r="D25" s="92"/>
      <c r="E25" s="92"/>
      <c r="F25" s="93"/>
      <c r="G25" s="93"/>
      <c r="H25" s="93"/>
      <c r="I25" s="59"/>
      <c r="J25" s="68"/>
      <c r="K25" s="14"/>
      <c r="L25" s="12"/>
      <c r="M25" s="12"/>
      <c r="N25" s="13"/>
    </row>
    <row r="26" spans="1:14" ht="11.25" customHeight="1" x14ac:dyDescent="0.25">
      <c r="A26" s="50"/>
      <c r="B26" s="48"/>
      <c r="C26" s="55"/>
      <c r="D26" s="56"/>
      <c r="E26" s="56"/>
      <c r="F26" s="55"/>
      <c r="G26" s="55"/>
      <c r="H26" s="55"/>
      <c r="I26" s="59"/>
      <c r="J26" s="94" t="s">
        <v>47</v>
      </c>
      <c r="K26" s="25"/>
      <c r="L26" s="12"/>
      <c r="M26" s="12"/>
      <c r="N26" s="13"/>
    </row>
    <row r="27" spans="1:14" ht="16.5" x14ac:dyDescent="0.25">
      <c r="A27" s="50"/>
      <c r="B27" s="48"/>
      <c r="C27" s="55"/>
      <c r="D27" s="85" t="s">
        <v>113</v>
      </c>
      <c r="E27" s="85" t="s">
        <v>114</v>
      </c>
      <c r="F27" s="85"/>
      <c r="G27" s="86"/>
      <c r="H27" s="87"/>
      <c r="I27" s="59"/>
      <c r="J27" s="66"/>
      <c r="K27" s="14"/>
      <c r="L27" s="12"/>
      <c r="M27" s="12" t="e">
        <f>SUM(#REF!)</f>
        <v>#REF!</v>
      </c>
      <c r="N27" s="13"/>
    </row>
    <row r="28" spans="1:14" ht="16.5" x14ac:dyDescent="0.25">
      <c r="A28" s="50"/>
      <c r="B28" s="48"/>
      <c r="C28" s="55"/>
      <c r="D28" s="92"/>
      <c r="E28" s="92"/>
      <c r="F28" s="95"/>
      <c r="G28" s="95"/>
      <c r="H28" s="95"/>
      <c r="I28" s="59"/>
      <c r="J28" s="69"/>
      <c r="K28" s="14"/>
      <c r="L28" s="12"/>
      <c r="M28" s="12"/>
      <c r="N28" s="13"/>
    </row>
    <row r="29" spans="1:14" ht="11.25" customHeight="1" x14ac:dyDescent="0.25">
      <c r="A29" s="50"/>
      <c r="B29" s="48"/>
      <c r="C29" s="55"/>
      <c r="D29" s="56"/>
      <c r="E29" s="56"/>
      <c r="F29" s="55"/>
      <c r="G29" s="55"/>
      <c r="H29" s="55"/>
      <c r="I29" s="59"/>
      <c r="J29" s="94" t="s">
        <v>47</v>
      </c>
      <c r="K29" s="25"/>
      <c r="L29" s="12"/>
      <c r="M29" s="12"/>
      <c r="N29" s="13"/>
    </row>
    <row r="30" spans="1:14" ht="16.5" x14ac:dyDescent="0.25">
      <c r="A30" s="50"/>
      <c r="B30" s="48"/>
      <c r="C30" s="55"/>
      <c r="D30" s="85" t="s">
        <v>116</v>
      </c>
      <c r="E30" s="85" t="s">
        <v>117</v>
      </c>
      <c r="F30" s="85"/>
      <c r="G30" s="86"/>
      <c r="H30" s="87"/>
      <c r="I30" s="59"/>
      <c r="J30" s="66"/>
      <c r="K30" s="14"/>
      <c r="L30" s="12"/>
      <c r="M30" s="12" t="e">
        <f>SUM(#REF!)</f>
        <v>#REF!</v>
      </c>
      <c r="N30" s="13"/>
    </row>
    <row r="31" spans="1:14" ht="6" customHeight="1" x14ac:dyDescent="0.25">
      <c r="A31" s="50"/>
      <c r="B31" s="48"/>
      <c r="C31" s="55"/>
      <c r="D31" s="67"/>
      <c r="E31" s="67"/>
      <c r="F31" s="61"/>
      <c r="G31" s="61"/>
      <c r="H31" s="61"/>
      <c r="I31" s="59"/>
      <c r="J31" s="68"/>
      <c r="K31" s="14"/>
      <c r="L31" s="12"/>
      <c r="M31" s="12"/>
      <c r="N31" s="13"/>
    </row>
    <row r="32" spans="1:14" ht="15" customHeight="1" x14ac:dyDescent="0.25">
      <c r="A32" s="50"/>
      <c r="B32" s="48"/>
      <c r="C32" s="52" t="s">
        <v>74</v>
      </c>
      <c r="D32" s="53"/>
      <c r="E32" s="53"/>
      <c r="F32" s="53"/>
      <c r="G32" s="53"/>
      <c r="H32" s="53"/>
      <c r="I32" s="54"/>
      <c r="J32" s="53"/>
      <c r="K32" s="23"/>
      <c r="L32" s="12"/>
      <c r="M32" s="24"/>
      <c r="N32" s="13"/>
    </row>
    <row r="33" spans="1:14" ht="19.5" customHeight="1" x14ac:dyDescent="0.3">
      <c r="A33" s="50"/>
      <c r="B33" s="48"/>
      <c r="C33" s="55"/>
      <c r="D33" s="104" t="s">
        <v>2</v>
      </c>
      <c r="E33" s="90"/>
      <c r="F33" s="90"/>
      <c r="G33" s="90"/>
      <c r="H33" s="90"/>
      <c r="I33" s="62"/>
      <c r="J33" s="55"/>
      <c r="K33" s="15"/>
      <c r="L33" s="12"/>
      <c r="M33" s="24"/>
      <c r="N33" s="13"/>
    </row>
    <row r="34" spans="1:14" ht="11.25" customHeight="1" x14ac:dyDescent="0.25">
      <c r="A34" s="50"/>
      <c r="B34" s="48"/>
      <c r="C34" s="55"/>
      <c r="D34" s="56"/>
      <c r="E34" s="56"/>
      <c r="F34" s="56"/>
      <c r="G34" s="56"/>
      <c r="H34" s="56"/>
      <c r="I34" s="59"/>
      <c r="J34" s="84" t="s">
        <v>99</v>
      </c>
      <c r="K34" s="25"/>
      <c r="L34" s="12"/>
      <c r="M34" s="12"/>
      <c r="N34" s="13"/>
    </row>
    <row r="35" spans="1:14" ht="16.5" x14ac:dyDescent="0.25">
      <c r="A35" s="50"/>
      <c r="B35" s="48"/>
      <c r="C35" s="55"/>
      <c r="D35" s="85" t="s">
        <v>3</v>
      </c>
      <c r="E35" s="85" t="s">
        <v>70</v>
      </c>
      <c r="F35" s="85"/>
      <c r="G35" s="86"/>
      <c r="H35" s="87"/>
      <c r="I35" s="59"/>
      <c r="J35" s="63"/>
      <c r="K35" s="14"/>
      <c r="L35" s="12"/>
      <c r="M35" s="27" t="e">
        <f>SUM(#REF!)</f>
        <v>#REF!</v>
      </c>
      <c r="N35" s="13"/>
    </row>
    <row r="36" spans="1:14" ht="16.5" x14ac:dyDescent="0.25">
      <c r="A36" s="50"/>
      <c r="B36" s="48"/>
      <c r="C36" s="55"/>
      <c r="D36" s="88" t="s">
        <v>4</v>
      </c>
      <c r="E36" s="88" t="s">
        <v>108</v>
      </c>
      <c r="F36" s="88"/>
      <c r="G36" s="89"/>
      <c r="H36" s="89"/>
      <c r="I36" s="59"/>
      <c r="J36" s="60"/>
      <c r="K36" s="14"/>
      <c r="L36" s="12"/>
      <c r="M36" s="27"/>
      <c r="N36" s="13"/>
    </row>
    <row r="37" spans="1:14" ht="16.5" x14ac:dyDescent="0.25">
      <c r="A37" s="50"/>
      <c r="B37" s="48"/>
      <c r="C37" s="55"/>
      <c r="D37" s="92"/>
      <c r="E37" s="92"/>
      <c r="F37" s="92"/>
      <c r="G37" s="92"/>
      <c r="H37" s="92"/>
      <c r="I37" s="59"/>
      <c r="J37" s="68"/>
      <c r="K37" s="14"/>
      <c r="L37" s="12"/>
      <c r="M37" s="12"/>
      <c r="N37" s="13"/>
    </row>
    <row r="38" spans="1:14" ht="13.5" customHeight="1" x14ac:dyDescent="0.25">
      <c r="A38" s="50"/>
      <c r="B38" s="48"/>
      <c r="C38" s="55"/>
      <c r="D38" s="65" t="s">
        <v>62</v>
      </c>
      <c r="E38" s="90"/>
      <c r="F38" s="90"/>
      <c r="G38" s="90"/>
      <c r="H38" s="90"/>
      <c r="I38" s="62"/>
      <c r="J38" s="55"/>
      <c r="K38" s="15"/>
      <c r="L38" s="12"/>
      <c r="M38" s="24"/>
      <c r="N38" s="13"/>
    </row>
    <row r="39" spans="1:14" ht="11.25" customHeight="1" x14ac:dyDescent="0.25">
      <c r="A39" s="50"/>
      <c r="B39" s="48"/>
      <c r="C39" s="55"/>
      <c r="D39" s="56"/>
      <c r="E39" s="56"/>
      <c r="F39" s="56"/>
      <c r="G39" s="56"/>
      <c r="H39" s="56"/>
      <c r="I39" s="59"/>
      <c r="J39" s="84" t="s">
        <v>99</v>
      </c>
      <c r="K39" s="25"/>
      <c r="L39" s="12"/>
      <c r="M39" s="12"/>
      <c r="N39" s="13"/>
    </row>
    <row r="40" spans="1:14" ht="18" x14ac:dyDescent="0.25">
      <c r="A40" s="50"/>
      <c r="B40" s="48"/>
      <c r="C40" s="55"/>
      <c r="D40" s="96" t="s">
        <v>22</v>
      </c>
      <c r="E40" s="111" t="s">
        <v>120</v>
      </c>
      <c r="F40" s="111"/>
      <c r="G40" s="111"/>
      <c r="H40" s="111"/>
      <c r="I40" s="59"/>
      <c r="J40" s="63"/>
      <c r="K40" s="14"/>
      <c r="L40" s="12"/>
      <c r="M40" s="27" t="e">
        <f>SUM(#REF!)</f>
        <v>#REF!</v>
      </c>
      <c r="N40" s="13"/>
    </row>
    <row r="41" spans="1:14" ht="16.5" x14ac:dyDescent="0.25">
      <c r="A41" s="50"/>
      <c r="B41" s="48"/>
      <c r="C41" s="55"/>
      <c r="D41" s="97" t="s">
        <v>23</v>
      </c>
      <c r="E41" s="97" t="s">
        <v>108</v>
      </c>
      <c r="F41" s="97"/>
      <c r="G41" s="97"/>
      <c r="H41" s="97"/>
      <c r="I41" s="59"/>
      <c r="J41" s="70"/>
      <c r="K41" s="14"/>
      <c r="L41" s="12"/>
      <c r="M41" s="27"/>
      <c r="N41" s="13"/>
    </row>
    <row r="42" spans="1:14" ht="16.5" x14ac:dyDescent="0.25">
      <c r="A42" s="50"/>
      <c r="B42" s="48"/>
      <c r="C42" s="55"/>
      <c r="D42" s="98" t="s">
        <v>24</v>
      </c>
      <c r="E42" s="98" t="s">
        <v>63</v>
      </c>
      <c r="F42" s="98"/>
      <c r="G42" s="98"/>
      <c r="H42" s="98"/>
      <c r="I42" s="59"/>
      <c r="J42" s="60"/>
      <c r="K42" s="14"/>
      <c r="L42" s="12"/>
      <c r="M42" s="12" t="e">
        <f>IF(M40&gt;1,0,IF(M40&lt;1,0,1))</f>
        <v>#REF!</v>
      </c>
      <c r="N42" s="13"/>
    </row>
    <row r="43" spans="1:14" ht="16.5" x14ac:dyDescent="0.25">
      <c r="A43" s="50"/>
      <c r="B43" s="48"/>
      <c r="C43" s="55"/>
      <c r="D43" s="92"/>
      <c r="E43" s="92"/>
      <c r="F43" s="92"/>
      <c r="G43" s="92"/>
      <c r="H43" s="92"/>
      <c r="I43" s="59"/>
      <c r="J43" s="71"/>
      <c r="K43" s="14"/>
      <c r="L43" s="12"/>
      <c r="M43" s="12"/>
      <c r="N43" s="13"/>
    </row>
    <row r="44" spans="1:14" ht="13.5" customHeight="1" x14ac:dyDescent="0.25">
      <c r="A44" s="50"/>
      <c r="B44" s="48"/>
      <c r="C44" s="55"/>
      <c r="D44" s="65" t="s">
        <v>68</v>
      </c>
      <c r="E44" s="90"/>
      <c r="F44" s="90"/>
      <c r="G44" s="90"/>
      <c r="H44" s="90"/>
      <c r="I44" s="62"/>
      <c r="J44" s="55"/>
      <c r="K44" s="15"/>
      <c r="L44" s="12"/>
      <c r="M44" s="24"/>
      <c r="N44" s="13"/>
    </row>
    <row r="45" spans="1:14" ht="11.25" customHeight="1" x14ac:dyDescent="0.25">
      <c r="A45" s="50"/>
      <c r="B45" s="48"/>
      <c r="C45" s="55"/>
      <c r="D45" s="56"/>
      <c r="E45" s="56"/>
      <c r="F45" s="56"/>
      <c r="G45" s="56"/>
      <c r="H45" s="56"/>
      <c r="I45" s="59"/>
      <c r="J45" s="84" t="s">
        <v>99</v>
      </c>
      <c r="K45" s="25"/>
      <c r="L45" s="12"/>
      <c r="M45" s="12"/>
      <c r="N45" s="13"/>
    </row>
    <row r="46" spans="1:14" ht="16.5" x14ac:dyDescent="0.25">
      <c r="A46" s="50"/>
      <c r="B46" s="48"/>
      <c r="C46" s="55"/>
      <c r="D46" s="96" t="s">
        <v>83</v>
      </c>
      <c r="E46" s="111" t="s">
        <v>70</v>
      </c>
      <c r="F46" s="111"/>
      <c r="G46" s="111"/>
      <c r="H46" s="111"/>
      <c r="I46" s="59"/>
      <c r="J46" s="63"/>
      <c r="K46" s="14"/>
      <c r="L46" s="12"/>
      <c r="M46" s="27" t="e">
        <f>SUM(#REF!)</f>
        <v>#REF!</v>
      </c>
      <c r="N46" s="13"/>
    </row>
    <row r="47" spans="1:14" ht="16.5" x14ac:dyDescent="0.25">
      <c r="A47" s="50"/>
      <c r="B47" s="48"/>
      <c r="C47" s="55"/>
      <c r="D47" s="97" t="s">
        <v>84</v>
      </c>
      <c r="E47" s="97" t="s">
        <v>108</v>
      </c>
      <c r="F47" s="97"/>
      <c r="G47" s="97"/>
      <c r="H47" s="97"/>
      <c r="I47" s="59"/>
      <c r="J47" s="70"/>
      <c r="K47" s="14"/>
      <c r="L47" s="12"/>
      <c r="M47" s="27"/>
      <c r="N47" s="13"/>
    </row>
    <row r="48" spans="1:14" ht="16.5" x14ac:dyDescent="0.25">
      <c r="A48" s="50"/>
      <c r="B48" s="48"/>
      <c r="C48" s="55"/>
      <c r="D48" s="98" t="s">
        <v>85</v>
      </c>
      <c r="E48" s="98" t="s">
        <v>69</v>
      </c>
      <c r="F48" s="98"/>
      <c r="G48" s="98"/>
      <c r="H48" s="98"/>
      <c r="I48" s="59"/>
      <c r="J48" s="60"/>
      <c r="K48" s="14"/>
      <c r="L48" s="12"/>
      <c r="M48" s="12" t="e">
        <f>IF(M46&gt;1,0,IF(M46&lt;1,0,1))</f>
        <v>#REF!</v>
      </c>
      <c r="N48" s="13"/>
    </row>
    <row r="49" spans="1:14" ht="7.5" customHeight="1" x14ac:dyDescent="0.25">
      <c r="A49" s="50"/>
      <c r="B49" s="48"/>
      <c r="C49" s="55"/>
      <c r="D49" s="67"/>
      <c r="E49" s="67"/>
      <c r="F49" s="67"/>
      <c r="G49" s="67"/>
      <c r="H49" s="67"/>
      <c r="I49" s="59"/>
      <c r="J49" s="71"/>
      <c r="K49" s="14"/>
      <c r="L49" s="12"/>
      <c r="M49" s="12"/>
      <c r="N49" s="13"/>
    </row>
    <row r="50" spans="1:14" ht="15" customHeight="1" x14ac:dyDescent="0.25">
      <c r="A50" s="50"/>
      <c r="B50" s="48"/>
      <c r="C50" s="52" t="s">
        <v>6</v>
      </c>
      <c r="D50" s="53" t="s">
        <v>109</v>
      </c>
      <c r="E50" s="53"/>
      <c r="F50" s="53"/>
      <c r="G50" s="53"/>
      <c r="H50" s="53"/>
      <c r="I50" s="54"/>
      <c r="J50" s="53"/>
      <c r="K50" s="23"/>
      <c r="L50" s="12"/>
      <c r="M50" s="24"/>
      <c r="N50" s="13"/>
    </row>
    <row r="51" spans="1:14" ht="18" customHeight="1" x14ac:dyDescent="0.25">
      <c r="A51" s="50"/>
      <c r="B51" s="48"/>
      <c r="C51" s="55"/>
      <c r="D51" s="56"/>
      <c r="E51" s="56"/>
      <c r="F51" s="56"/>
      <c r="G51" s="56"/>
      <c r="H51" s="56"/>
      <c r="I51" s="59"/>
      <c r="J51" s="84" t="s">
        <v>75</v>
      </c>
      <c r="K51" s="25"/>
      <c r="L51" s="12"/>
      <c r="M51" s="12"/>
      <c r="N51" s="13"/>
    </row>
    <row r="52" spans="1:14" ht="16.5" x14ac:dyDescent="0.25">
      <c r="A52" s="50"/>
      <c r="B52" s="48"/>
      <c r="C52" s="55"/>
      <c r="D52" s="83" t="s">
        <v>121</v>
      </c>
      <c r="E52" s="83" t="s">
        <v>122</v>
      </c>
      <c r="F52" s="83"/>
      <c r="G52" s="83"/>
      <c r="H52" s="83"/>
      <c r="I52" s="59"/>
      <c r="J52" s="72">
        <v>74420</v>
      </c>
      <c r="K52" s="14"/>
      <c r="L52" s="12"/>
      <c r="M52" s="27" t="e">
        <f>SUM(#REF!)</f>
        <v>#REF!</v>
      </c>
      <c r="N52" s="13"/>
    </row>
    <row r="53" spans="1:14" ht="16.5" x14ac:dyDescent="0.25">
      <c r="A53" s="50"/>
      <c r="B53" s="48"/>
      <c r="C53" s="55"/>
      <c r="D53" s="92"/>
      <c r="E53" s="92"/>
      <c r="F53" s="92"/>
      <c r="G53" s="92"/>
      <c r="H53" s="92"/>
      <c r="I53" s="59"/>
      <c r="J53" s="59"/>
      <c r="K53" s="14"/>
      <c r="L53" s="12"/>
      <c r="M53" s="12"/>
      <c r="N53" s="13"/>
    </row>
    <row r="54" spans="1:14" ht="11.25" customHeight="1" x14ac:dyDescent="0.25">
      <c r="A54" s="50"/>
      <c r="B54" s="48"/>
      <c r="C54" s="55"/>
      <c r="D54" s="56"/>
      <c r="E54" s="56"/>
      <c r="F54" s="56"/>
      <c r="G54" s="56"/>
      <c r="H54" s="56"/>
      <c r="I54" s="59"/>
      <c r="J54" s="84" t="s">
        <v>99</v>
      </c>
      <c r="K54" s="25"/>
      <c r="L54" s="12"/>
      <c r="M54" s="12"/>
      <c r="N54" s="13"/>
    </row>
    <row r="55" spans="1:14" ht="16.5" x14ac:dyDescent="0.25">
      <c r="A55" s="50"/>
      <c r="B55" s="48"/>
      <c r="C55" s="55"/>
      <c r="D55" s="88" t="s">
        <v>123</v>
      </c>
      <c r="E55" s="88" t="s">
        <v>124</v>
      </c>
      <c r="F55" s="88"/>
      <c r="G55" s="88"/>
      <c r="H55" s="88"/>
      <c r="I55" s="59"/>
      <c r="J55" s="60"/>
      <c r="K55" s="14"/>
      <c r="L55" s="12"/>
      <c r="M55" s="12"/>
      <c r="N55" s="13"/>
    </row>
    <row r="56" spans="1:14" ht="16.5" x14ac:dyDescent="0.25">
      <c r="A56" s="50"/>
      <c r="B56" s="48"/>
      <c r="C56" s="55"/>
      <c r="D56" s="92"/>
      <c r="E56" s="92"/>
      <c r="F56" s="92"/>
      <c r="G56" s="92"/>
      <c r="H56" s="92"/>
      <c r="I56" s="59"/>
      <c r="J56" s="59"/>
      <c r="K56" s="14"/>
      <c r="L56" s="12"/>
      <c r="M56" s="12"/>
      <c r="N56" s="13"/>
    </row>
    <row r="57" spans="1:14" ht="11.25" customHeight="1" x14ac:dyDescent="0.25">
      <c r="A57" s="50"/>
      <c r="B57" s="48"/>
      <c r="C57" s="55"/>
      <c r="D57" s="56"/>
      <c r="E57" s="56"/>
      <c r="F57" s="56"/>
      <c r="G57" s="56"/>
      <c r="H57" s="56"/>
      <c r="I57" s="59"/>
      <c r="J57" s="84" t="s">
        <v>99</v>
      </c>
      <c r="K57" s="25"/>
      <c r="L57" s="12"/>
      <c r="M57" s="12"/>
      <c r="N57" s="13"/>
    </row>
    <row r="58" spans="1:14" ht="16.5" x14ac:dyDescent="0.25">
      <c r="A58" s="50"/>
      <c r="B58" s="48"/>
      <c r="C58" s="55"/>
      <c r="D58" s="88" t="s">
        <v>125</v>
      </c>
      <c r="E58" s="88" t="s">
        <v>126</v>
      </c>
      <c r="F58" s="88"/>
      <c r="G58" s="88"/>
      <c r="H58" s="88"/>
      <c r="I58" s="59"/>
      <c r="J58" s="60"/>
      <c r="K58" s="14"/>
      <c r="L58" s="12"/>
      <c r="M58" s="12"/>
      <c r="N58" s="13"/>
    </row>
    <row r="59" spans="1:14" ht="16.5" x14ac:dyDescent="0.25">
      <c r="A59" s="50"/>
      <c r="B59" s="48"/>
      <c r="C59" s="55"/>
      <c r="D59" s="92"/>
      <c r="E59" s="92"/>
      <c r="F59" s="92"/>
      <c r="G59" s="92"/>
      <c r="H59" s="92"/>
      <c r="I59" s="59"/>
      <c r="J59" s="59"/>
      <c r="K59" s="14"/>
      <c r="L59" s="12"/>
      <c r="M59" s="12"/>
      <c r="N59" s="13"/>
    </row>
    <row r="60" spans="1:14" ht="11.25" customHeight="1" x14ac:dyDescent="0.25">
      <c r="A60" s="50"/>
      <c r="B60" s="48"/>
      <c r="C60" s="55"/>
      <c r="D60" s="56"/>
      <c r="E60" s="56"/>
      <c r="F60" s="56"/>
      <c r="G60" s="56"/>
      <c r="H60" s="56"/>
      <c r="I60" s="59"/>
      <c r="J60" s="84" t="s">
        <v>99</v>
      </c>
      <c r="K60" s="25"/>
      <c r="L60" s="12"/>
      <c r="M60" s="12"/>
      <c r="N60" s="13"/>
    </row>
    <row r="61" spans="1:14" ht="16.5" x14ac:dyDescent="0.25">
      <c r="A61" s="50"/>
      <c r="B61" s="48"/>
      <c r="C61" s="55"/>
      <c r="D61" s="88" t="s">
        <v>127</v>
      </c>
      <c r="E61" s="88" t="s">
        <v>128</v>
      </c>
      <c r="F61" s="88"/>
      <c r="G61" s="88"/>
      <c r="H61" s="88"/>
      <c r="I61" s="59"/>
      <c r="J61" s="60"/>
      <c r="K61" s="14"/>
      <c r="L61" s="12"/>
      <c r="M61" s="12"/>
      <c r="N61" s="13"/>
    </row>
    <row r="62" spans="1:14" ht="16.5" x14ac:dyDescent="0.25">
      <c r="A62" s="50"/>
      <c r="B62" s="48"/>
      <c r="C62" s="55"/>
      <c r="D62" s="92"/>
      <c r="E62" s="92"/>
      <c r="F62" s="92"/>
      <c r="G62" s="92"/>
      <c r="H62" s="92"/>
      <c r="I62" s="59"/>
      <c r="J62" s="59"/>
      <c r="K62" s="14"/>
      <c r="L62" s="12"/>
      <c r="M62" s="12"/>
      <c r="N62" s="13"/>
    </row>
    <row r="63" spans="1:14" ht="11.25" customHeight="1" x14ac:dyDescent="0.25">
      <c r="A63" s="50"/>
      <c r="B63" s="48"/>
      <c r="C63" s="55"/>
      <c r="D63" s="56"/>
      <c r="E63" s="56"/>
      <c r="F63" s="56"/>
      <c r="G63" s="56"/>
      <c r="H63" s="56"/>
      <c r="I63" s="59"/>
      <c r="J63" s="84" t="s">
        <v>99</v>
      </c>
      <c r="K63" s="25"/>
      <c r="L63" s="12"/>
      <c r="M63" s="12"/>
      <c r="N63" s="13"/>
    </row>
    <row r="64" spans="1:14" ht="16.5" x14ac:dyDescent="0.25">
      <c r="A64" s="50"/>
      <c r="B64" s="48"/>
      <c r="C64" s="55"/>
      <c r="D64" s="88" t="s">
        <v>129</v>
      </c>
      <c r="E64" s="88" t="s">
        <v>130</v>
      </c>
      <c r="F64" s="88"/>
      <c r="G64" s="88"/>
      <c r="H64" s="88"/>
      <c r="I64" s="59"/>
      <c r="J64" s="60"/>
      <c r="K64" s="14"/>
      <c r="L64" s="12"/>
      <c r="M64" s="12"/>
      <c r="N64" s="13"/>
    </row>
    <row r="65" spans="1:15" ht="6.75" customHeight="1" x14ac:dyDescent="0.25">
      <c r="A65" s="50"/>
      <c r="B65" s="48"/>
      <c r="C65" s="55"/>
      <c r="D65" s="64"/>
      <c r="E65" s="64"/>
      <c r="F65" s="64"/>
      <c r="G65" s="64"/>
      <c r="H65" s="64"/>
      <c r="I65" s="59"/>
      <c r="J65" s="71"/>
      <c r="K65" s="14"/>
      <c r="L65" s="12"/>
      <c r="M65" s="12"/>
      <c r="N65" s="13"/>
    </row>
    <row r="66" spans="1:15" ht="15" customHeight="1" x14ac:dyDescent="0.25">
      <c r="A66" s="50"/>
      <c r="B66" s="48"/>
      <c r="C66" s="52" t="s">
        <v>94</v>
      </c>
      <c r="D66" s="53" t="s">
        <v>7</v>
      </c>
      <c r="E66" s="53"/>
      <c r="F66" s="53"/>
      <c r="G66" s="53"/>
      <c r="H66" s="53"/>
      <c r="I66" s="54"/>
      <c r="J66" s="53"/>
      <c r="K66" s="23"/>
      <c r="L66" s="12"/>
      <c r="M66" s="24"/>
      <c r="N66" s="13"/>
    </row>
    <row r="67" spans="1:15" ht="23.25" customHeight="1" x14ac:dyDescent="0.25">
      <c r="A67" s="50"/>
      <c r="B67" s="48"/>
      <c r="C67" s="55"/>
      <c r="D67" s="64"/>
      <c r="E67" s="67"/>
      <c r="F67" s="107" t="s">
        <v>72</v>
      </c>
      <c r="G67" s="107"/>
      <c r="H67" s="107"/>
      <c r="I67" s="59"/>
      <c r="J67" s="71"/>
      <c r="K67" s="14"/>
      <c r="L67" s="12"/>
      <c r="M67" s="12"/>
      <c r="N67" s="13"/>
    </row>
    <row r="68" spans="1:15" ht="15" customHeight="1" x14ac:dyDescent="0.25">
      <c r="A68" s="50"/>
      <c r="B68" s="48"/>
      <c r="C68" s="55"/>
      <c r="D68" s="64"/>
      <c r="E68" s="67"/>
      <c r="F68" s="73" t="s">
        <v>8</v>
      </c>
      <c r="G68" s="73" t="s">
        <v>132</v>
      </c>
      <c r="H68" s="74" t="s">
        <v>15</v>
      </c>
      <c r="I68" s="74" t="s">
        <v>45</v>
      </c>
      <c r="J68" s="71"/>
      <c r="K68" s="14"/>
      <c r="L68" s="12"/>
      <c r="M68" s="12"/>
      <c r="N68" s="13"/>
    </row>
    <row r="69" spans="1:15" ht="15" customHeight="1" x14ac:dyDescent="0.25">
      <c r="A69" s="50"/>
      <c r="B69" s="48"/>
      <c r="C69" s="55"/>
      <c r="D69" s="64"/>
      <c r="E69" s="67" t="s">
        <v>9</v>
      </c>
      <c r="F69" s="75"/>
      <c r="G69" s="75"/>
      <c r="H69" s="75"/>
      <c r="I69" s="75"/>
      <c r="J69" s="71"/>
      <c r="K69" s="14"/>
      <c r="L69" s="12"/>
      <c r="M69" s="12"/>
      <c r="N69" s="13"/>
    </row>
    <row r="70" spans="1:15" ht="15" customHeight="1" x14ac:dyDescent="0.25">
      <c r="A70" s="50"/>
      <c r="B70" s="48"/>
      <c r="C70" s="55"/>
      <c r="D70" s="64"/>
      <c r="E70" s="67" t="s">
        <v>10</v>
      </c>
      <c r="F70" s="75"/>
      <c r="G70" s="75"/>
      <c r="H70" s="75"/>
      <c r="I70" s="75"/>
      <c r="J70" s="71"/>
      <c r="K70" s="14"/>
      <c r="L70" s="12"/>
      <c r="M70" s="12"/>
      <c r="N70" s="13"/>
    </row>
    <row r="71" spans="1:15" ht="15" customHeight="1" x14ac:dyDescent="0.25">
      <c r="A71" s="50"/>
      <c r="B71" s="48"/>
      <c r="C71" s="55"/>
      <c r="D71" s="64"/>
      <c r="E71" s="67" t="s">
        <v>11</v>
      </c>
      <c r="F71" s="75"/>
      <c r="G71" s="75"/>
      <c r="H71" s="75"/>
      <c r="I71" s="75"/>
      <c r="J71" s="71"/>
      <c r="K71" s="14"/>
      <c r="L71" s="12"/>
      <c r="M71" s="12"/>
      <c r="N71" s="13"/>
    </row>
    <row r="72" spans="1:15" ht="15" customHeight="1" x14ac:dyDescent="0.25">
      <c r="A72" s="50"/>
      <c r="B72" s="48"/>
      <c r="C72" s="55"/>
      <c r="D72" s="64"/>
      <c r="E72" s="65" t="s">
        <v>13</v>
      </c>
      <c r="F72" s="106"/>
      <c r="G72" s="106"/>
      <c r="H72" s="106"/>
      <c r="I72" s="106"/>
      <c r="J72" s="71"/>
      <c r="K72" s="14"/>
      <c r="L72" s="12"/>
      <c r="M72" s="12"/>
      <c r="N72" s="13"/>
    </row>
    <row r="73" spans="1:15" ht="15" customHeight="1" x14ac:dyDescent="0.25">
      <c r="A73" s="50"/>
      <c r="B73" s="48"/>
      <c r="C73" s="55"/>
      <c r="D73" s="64"/>
      <c r="E73" s="67" t="s">
        <v>12</v>
      </c>
      <c r="F73" s="75"/>
      <c r="G73" s="75"/>
      <c r="H73" s="75"/>
      <c r="I73" s="75"/>
      <c r="J73" s="71"/>
      <c r="K73" s="14"/>
      <c r="L73" s="12"/>
      <c r="M73" s="12"/>
      <c r="N73" s="13"/>
    </row>
    <row r="74" spans="1:15" ht="15" customHeight="1" x14ac:dyDescent="0.25">
      <c r="A74" s="50"/>
      <c r="B74" s="48"/>
      <c r="C74" s="55"/>
      <c r="D74" s="64"/>
      <c r="E74" s="67"/>
      <c r="F74" s="76"/>
      <c r="G74" s="76"/>
      <c r="H74" s="76"/>
      <c r="I74" s="59">
        <f>+IF(AND((J74&lt;=85),(J74&gt;60)),1,IF(AND((J74&lt;=60),(J74&gt;35)),2,IF(AND((J74&lt;=35),(J74&gt;15)),4,IF(AND((J74&lt;=15),(J74&gt;5)),7,IF(AND((J74&lt;=5),(J74&gt;0)),10,IF(AND(J74&lt;=0),15,0))))))</f>
        <v>15</v>
      </c>
      <c r="J74" s="78">
        <f>+(($J$52*($G$69*1.954)+$J$55*(G70*1.954)+$J$58*(G71*1.954)+$J$61*(G72*1.954)+$J$64*(G73*1.954))-1.954*($J$36+$J$41+$J$47))/(6420)</f>
        <v>0</v>
      </c>
      <c r="K74" s="14"/>
      <c r="L74" s="12"/>
      <c r="M74" s="12"/>
      <c r="N74" s="13"/>
    </row>
    <row r="75" spans="1:15" ht="15" customHeight="1" x14ac:dyDescent="0.25">
      <c r="A75" s="50"/>
      <c r="B75" s="48"/>
      <c r="C75" s="55"/>
      <c r="D75" s="64"/>
      <c r="E75" s="79" t="s">
        <v>26</v>
      </c>
      <c r="F75" s="80"/>
      <c r="G75" s="80"/>
      <c r="H75" s="80"/>
      <c r="I75" s="81"/>
      <c r="J75" s="82"/>
      <c r="K75" s="37"/>
      <c r="L75" s="12"/>
      <c r="M75" s="12"/>
      <c r="N75" s="13"/>
    </row>
    <row r="76" spans="1:15" ht="11.25" customHeight="1" thickBot="1" x14ac:dyDescent="0.3">
      <c r="A76" s="50"/>
      <c r="B76" s="48"/>
      <c r="C76" s="55"/>
      <c r="D76" s="64"/>
      <c r="E76" s="67"/>
      <c r="F76" s="76"/>
      <c r="G76" s="76"/>
      <c r="H76" s="76"/>
      <c r="I76" s="77"/>
      <c r="J76" s="71"/>
      <c r="K76" s="14"/>
      <c r="L76" s="12"/>
      <c r="M76" s="12"/>
      <c r="N76" s="13"/>
    </row>
    <row r="77" spans="1:15" ht="15" customHeight="1" thickBot="1" x14ac:dyDescent="0.3">
      <c r="A77" s="50"/>
      <c r="B77" s="48"/>
      <c r="C77" s="55"/>
      <c r="D77" s="64"/>
      <c r="E77" s="64"/>
      <c r="F77" s="64"/>
      <c r="G77" s="64"/>
      <c r="H77" s="64"/>
      <c r="I77" s="105">
        <f>+I14+I19+I20+I74</f>
        <v>25</v>
      </c>
      <c r="J77" s="71"/>
      <c r="K77" s="14"/>
      <c r="L77" s="12"/>
      <c r="M77" s="12"/>
      <c r="N77" s="13"/>
    </row>
    <row r="78" spans="1:15" ht="6.75" customHeight="1" x14ac:dyDescent="0.25">
      <c r="A78" s="50"/>
      <c r="B78" s="48"/>
      <c r="C78" s="55"/>
      <c r="D78" s="64"/>
      <c r="E78" s="64"/>
      <c r="F78" s="64"/>
      <c r="G78" s="64"/>
      <c r="H78" s="64"/>
      <c r="I78" s="59"/>
      <c r="J78" s="71"/>
      <c r="K78" s="14"/>
      <c r="L78" s="12"/>
      <c r="M78" s="12"/>
      <c r="N78" s="13"/>
    </row>
    <row r="79" spans="1:15" ht="19.5" customHeight="1" x14ac:dyDescent="0.25">
      <c r="A79" s="11"/>
      <c r="B79" s="108" t="s">
        <v>38</v>
      </c>
      <c r="C79" s="109"/>
      <c r="D79" s="109"/>
      <c r="E79" s="109"/>
      <c r="F79" s="109"/>
      <c r="G79" s="109"/>
      <c r="H79" s="109"/>
      <c r="I79" s="109"/>
      <c r="J79" s="109"/>
      <c r="K79" s="110"/>
      <c r="L79" s="12"/>
      <c r="M79" s="12"/>
      <c r="N79" s="13"/>
    </row>
    <row r="80" spans="1:15" ht="20.25" customHeight="1" x14ac:dyDescent="0.25">
      <c r="A80" s="11"/>
      <c r="B80" s="20"/>
      <c r="C80" s="20"/>
      <c r="D80" s="99"/>
      <c r="E80" s="99"/>
      <c r="F80" s="99"/>
      <c r="G80" s="99"/>
      <c r="H80" s="99"/>
      <c r="I80" s="91"/>
      <c r="J80" s="84" t="s">
        <v>98</v>
      </c>
      <c r="K80" s="20"/>
      <c r="L80" s="12"/>
      <c r="M80" s="12"/>
      <c r="N80" s="13"/>
      <c r="O80" s="22"/>
    </row>
    <row r="81" spans="1:16" ht="15" customHeight="1" x14ac:dyDescent="0.25">
      <c r="A81" s="11"/>
      <c r="B81" s="20"/>
      <c r="C81" s="20"/>
      <c r="D81" s="96" t="s">
        <v>95</v>
      </c>
      <c r="E81" s="111" t="s">
        <v>29</v>
      </c>
      <c r="F81" s="111"/>
      <c r="G81" s="111"/>
      <c r="H81" s="111"/>
      <c r="I81" s="59">
        <f>+IF(J81="Panel de fibra de yeso",1.5,IF(J81="Panel yeso laminado",1,0))</f>
        <v>0</v>
      </c>
      <c r="J81" s="63"/>
      <c r="K81" s="20"/>
      <c r="L81" s="12"/>
      <c r="M81" s="12"/>
      <c r="N81" s="13"/>
      <c r="O81" s="22"/>
      <c r="P81" s="22"/>
    </row>
    <row r="82" spans="1:16" ht="15" customHeight="1" x14ac:dyDescent="0.25">
      <c r="A82" s="11"/>
      <c r="B82" s="20"/>
      <c r="C82" s="20"/>
      <c r="D82" s="97" t="s">
        <v>96</v>
      </c>
      <c r="E82" s="97" t="s">
        <v>30</v>
      </c>
      <c r="F82" s="97"/>
      <c r="G82" s="97"/>
      <c r="H82" s="97"/>
      <c r="I82" s="59">
        <f>+IF(J82="Pintura naturales con contenido de COV &lt; 5g/litro",1.5,IF(J82="Pinturas  acrílicas o naturales con contenido de 30g/l  &lt; COV ≥ 5g/litro",1,0))</f>
        <v>0</v>
      </c>
      <c r="J82" s="70"/>
      <c r="K82" s="20"/>
      <c r="L82" s="12"/>
      <c r="M82" s="12"/>
      <c r="N82" s="13"/>
      <c r="O82" s="22"/>
      <c r="P82" s="22"/>
    </row>
    <row r="83" spans="1:16" ht="15" customHeight="1" x14ac:dyDescent="0.25">
      <c r="A83" s="11"/>
      <c r="B83" s="20"/>
      <c r="C83" s="20"/>
      <c r="D83" s="98" t="s">
        <v>97</v>
      </c>
      <c r="E83" s="98" t="s">
        <v>76</v>
      </c>
      <c r="F83" s="98"/>
      <c r="G83" s="98"/>
      <c r="H83" s="98"/>
      <c r="I83" s="59">
        <f>+IF(J83="Puertas madera maciza con tratamientos naturales",1,0)</f>
        <v>0</v>
      </c>
      <c r="J83" s="60"/>
      <c r="K83" s="20"/>
      <c r="L83" s="12"/>
      <c r="M83" s="12"/>
      <c r="N83" s="13"/>
      <c r="O83" s="22"/>
      <c r="P83" s="22"/>
    </row>
    <row r="84" spans="1:16" ht="15" customHeight="1" x14ac:dyDescent="0.25">
      <c r="A84" s="11"/>
      <c r="B84" s="20"/>
      <c r="C84" s="20"/>
      <c r="D84" s="30"/>
      <c r="E84" s="39"/>
      <c r="F84" s="39"/>
      <c r="G84" s="40"/>
      <c r="H84" s="40"/>
      <c r="I84" s="21"/>
      <c r="J84" s="31"/>
      <c r="K84" s="20"/>
      <c r="L84" s="12"/>
      <c r="M84" s="12"/>
      <c r="N84" s="13"/>
      <c r="O84" s="22"/>
      <c r="P84" s="22"/>
    </row>
    <row r="85" spans="1:16" ht="15" customHeight="1" x14ac:dyDescent="0.25">
      <c r="A85" s="11"/>
      <c r="B85" s="12"/>
      <c r="C85" s="15"/>
      <c r="D85" s="29"/>
      <c r="E85" s="79" t="s">
        <v>37</v>
      </c>
      <c r="F85" s="34"/>
      <c r="G85" s="34"/>
      <c r="H85" s="34"/>
      <c r="I85" s="35"/>
      <c r="J85" s="36"/>
      <c r="K85" s="37"/>
      <c r="L85" s="12"/>
      <c r="M85" s="12"/>
      <c r="N85" s="13"/>
    </row>
    <row r="86" spans="1:16" ht="11.25" customHeight="1" thickBot="1" x14ac:dyDescent="0.3">
      <c r="A86" s="11"/>
      <c r="B86" s="12"/>
      <c r="C86" s="15"/>
      <c r="D86" s="29"/>
      <c r="E86" s="30"/>
      <c r="F86" s="32"/>
      <c r="G86" s="32"/>
      <c r="H86" s="32"/>
      <c r="I86" s="33"/>
      <c r="J86" s="31"/>
      <c r="K86" s="14"/>
      <c r="L86" s="12"/>
      <c r="M86" s="12"/>
      <c r="N86" s="13"/>
    </row>
    <row r="87" spans="1:16" ht="15" customHeight="1" thickBot="1" x14ac:dyDescent="0.3">
      <c r="A87" s="11"/>
      <c r="B87" s="12"/>
      <c r="C87" s="15"/>
      <c r="D87" s="29"/>
      <c r="E87" s="29"/>
      <c r="F87" s="41"/>
      <c r="G87" s="29"/>
      <c r="H87" s="29"/>
      <c r="I87" s="105">
        <f>+I81+I82+I83</f>
        <v>0</v>
      </c>
      <c r="J87" s="31"/>
      <c r="K87" s="14"/>
      <c r="L87" s="12"/>
      <c r="M87" s="12"/>
      <c r="N87" s="13"/>
    </row>
    <row r="88" spans="1:16" ht="6.75" customHeight="1" x14ac:dyDescent="0.25">
      <c r="A88" s="11"/>
      <c r="B88" s="12"/>
      <c r="C88" s="15"/>
      <c r="D88" s="29"/>
      <c r="E88" s="29"/>
      <c r="F88" s="29"/>
      <c r="G88" s="29"/>
      <c r="H88" s="29"/>
      <c r="I88" s="38"/>
      <c r="J88" s="31"/>
      <c r="K88" s="14"/>
      <c r="L88" s="12"/>
      <c r="M88" s="12"/>
      <c r="N88" s="13"/>
    </row>
    <row r="89" spans="1:16" ht="19.5" customHeight="1" x14ac:dyDescent="0.25">
      <c r="A89" s="11"/>
      <c r="B89" s="108" t="s">
        <v>35</v>
      </c>
      <c r="C89" s="109"/>
      <c r="D89" s="109"/>
      <c r="E89" s="109"/>
      <c r="F89" s="109"/>
      <c r="G89" s="109"/>
      <c r="H89" s="109"/>
      <c r="I89" s="109"/>
      <c r="J89" s="109"/>
      <c r="K89" s="110"/>
      <c r="L89" s="12"/>
      <c r="M89" s="12"/>
      <c r="N89" s="13"/>
    </row>
    <row r="90" spans="1:16" ht="12" customHeight="1" x14ac:dyDescent="0.25">
      <c r="A90" s="11"/>
      <c r="B90" s="20"/>
      <c r="C90" s="20"/>
      <c r="D90" s="99"/>
      <c r="E90" s="99"/>
      <c r="F90" s="99"/>
      <c r="G90" s="99"/>
      <c r="H90" s="99"/>
      <c r="I90" s="91"/>
      <c r="J90" s="99"/>
      <c r="K90" s="20"/>
      <c r="L90" s="12"/>
      <c r="M90" s="12"/>
      <c r="N90" s="13"/>
      <c r="O90" s="22"/>
    </row>
    <row r="91" spans="1:16" ht="12.75" customHeight="1" x14ac:dyDescent="0.25">
      <c r="A91" s="11"/>
      <c r="B91" s="20"/>
      <c r="C91" s="20"/>
      <c r="D91" s="99"/>
      <c r="E91" s="99"/>
      <c r="F91" s="99"/>
      <c r="G91" s="99"/>
      <c r="H91" s="99"/>
      <c r="I91" s="91"/>
      <c r="J91" s="84" t="s">
        <v>98</v>
      </c>
      <c r="K91" s="20"/>
      <c r="L91" s="12"/>
      <c r="M91" s="12"/>
      <c r="N91" s="13"/>
      <c r="O91" s="22"/>
    </row>
    <row r="92" spans="1:16" ht="15" customHeight="1" x14ac:dyDescent="0.25">
      <c r="A92" s="11"/>
      <c r="B92" s="20"/>
      <c r="C92" s="20"/>
      <c r="D92" s="85" t="s">
        <v>100</v>
      </c>
      <c r="E92" s="112" t="s">
        <v>29</v>
      </c>
      <c r="F92" s="112"/>
      <c r="G92" s="112"/>
      <c r="H92" s="112"/>
      <c r="I92" s="59">
        <f>+IF(J92="Panel fibra de yeso con rastreles de madera",1.5,IF(J92="Tabique ladrillo cerámico + yeso",1,0))</f>
        <v>0</v>
      </c>
      <c r="J92" s="100"/>
      <c r="K92" s="20"/>
      <c r="L92" s="12"/>
      <c r="M92" s="12"/>
      <c r="N92" s="13"/>
      <c r="O92" s="22"/>
      <c r="P92" s="22"/>
    </row>
    <row r="93" spans="1:16" ht="15" customHeight="1" x14ac:dyDescent="0.25">
      <c r="A93" s="11"/>
      <c r="B93" s="20"/>
      <c r="C93" s="20"/>
      <c r="D93" s="97" t="s">
        <v>101</v>
      </c>
      <c r="E93" s="102" t="s">
        <v>30</v>
      </c>
      <c r="F93" s="102"/>
      <c r="G93" s="102"/>
      <c r="H93" s="102"/>
      <c r="I93" s="59">
        <f>+IF(J93="Pintura natural con base de cal",1.5,IF(J93="Pintura acrilica",1,0))</f>
        <v>0</v>
      </c>
      <c r="J93" s="101"/>
      <c r="K93" s="20"/>
      <c r="L93" s="12"/>
      <c r="M93" s="12"/>
      <c r="N93" s="13"/>
      <c r="O93" s="22"/>
      <c r="P93" s="22"/>
    </row>
    <row r="94" spans="1:16" ht="15" customHeight="1" x14ac:dyDescent="0.25">
      <c r="A94" s="11"/>
      <c r="B94" s="20"/>
      <c r="C94" s="20"/>
      <c r="D94" s="97" t="s">
        <v>102</v>
      </c>
      <c r="E94" s="102" t="s">
        <v>44</v>
      </c>
      <c r="F94" s="102"/>
      <c r="G94" s="102"/>
      <c r="H94" s="102"/>
      <c r="I94" s="59">
        <f>+IF(J94="Revestimiento exterior de madera o piedra natural ",1.5,IF(J94="Revestimiento exterior cerámico",1,0))</f>
        <v>0</v>
      </c>
      <c r="J94" s="101"/>
      <c r="K94" s="20"/>
      <c r="L94" s="12"/>
      <c r="M94" s="12"/>
      <c r="N94" s="13"/>
      <c r="O94" s="22"/>
      <c r="P94" s="22"/>
    </row>
    <row r="95" spans="1:16" ht="15" customHeight="1" x14ac:dyDescent="0.25">
      <c r="A95" s="11"/>
      <c r="B95" s="20"/>
      <c r="C95" s="20"/>
      <c r="D95" s="97" t="s">
        <v>103</v>
      </c>
      <c r="E95" s="102" t="s">
        <v>41</v>
      </c>
      <c r="F95" s="102"/>
      <c r="G95" s="102"/>
      <c r="H95" s="102"/>
      <c r="I95" s="59">
        <f>+IF(J95="Madera",1.5,IF(J95="PVC o aluminio (&gt;60% reciclado)",1,IF(J95="Mixta (chapa aluminio + nucleo madera)",0.5,0)))</f>
        <v>0</v>
      </c>
      <c r="J95" s="101"/>
      <c r="K95" s="20"/>
      <c r="L95" s="12"/>
      <c r="M95" s="12"/>
      <c r="N95" s="13"/>
      <c r="O95" s="22"/>
      <c r="P95" s="22"/>
    </row>
    <row r="96" spans="1:16" ht="15" customHeight="1" x14ac:dyDescent="0.25">
      <c r="A96" s="11"/>
      <c r="B96" s="20"/>
      <c r="C96" s="20"/>
      <c r="D96" s="97" t="s">
        <v>104</v>
      </c>
      <c r="E96" s="102" t="s">
        <v>48</v>
      </c>
      <c r="F96" s="102"/>
      <c r="G96" s="102"/>
      <c r="H96" s="102"/>
      <c r="I96" s="59">
        <f>+IF(J96="Aislamientos naturales (celulosa, fibras vegetales, corcho, fibras de madera...)",1.5,IF(J96="Lanas de roca",1,IF(J96="Lana de vidrio",0.5,0)))</f>
        <v>0</v>
      </c>
      <c r="J96" s="101"/>
      <c r="K96" s="20"/>
      <c r="L96" s="12"/>
      <c r="M96" s="12"/>
      <c r="N96" s="13"/>
      <c r="O96" s="22"/>
      <c r="P96" s="22"/>
    </row>
    <row r="97" spans="1:16" ht="15" customHeight="1" x14ac:dyDescent="0.25">
      <c r="A97" s="11"/>
      <c r="B97" s="20"/>
      <c r="C97" s="20"/>
      <c r="D97" s="98" t="s">
        <v>105</v>
      </c>
      <c r="E97" s="98" t="s">
        <v>49</v>
      </c>
      <c r="F97" s="98"/>
      <c r="G97" s="98"/>
      <c r="H97" s="98"/>
      <c r="I97" s="59">
        <f>+IF(J97="PCA &lt; 1000",2,IF(J97="1000 ≤ PCA &lt; 2000",1,0))</f>
        <v>0</v>
      </c>
      <c r="J97" s="60"/>
      <c r="K97" s="20"/>
      <c r="L97" s="12"/>
      <c r="M97" s="12"/>
      <c r="N97" s="13"/>
      <c r="O97" s="22"/>
      <c r="P97" s="22"/>
    </row>
    <row r="98" spans="1:16" ht="15" customHeight="1" x14ac:dyDescent="0.25">
      <c r="A98" s="11"/>
      <c r="B98" s="12"/>
      <c r="C98" s="15"/>
      <c r="D98" s="95"/>
      <c r="E98" s="95"/>
      <c r="F98" s="95"/>
      <c r="G98" s="95"/>
      <c r="H98" s="95"/>
      <c r="I98" s="59"/>
      <c r="J98" s="71"/>
      <c r="K98" s="14"/>
      <c r="L98" s="12"/>
      <c r="M98" s="12"/>
      <c r="N98" s="13"/>
    </row>
    <row r="99" spans="1:16" ht="15" customHeight="1" x14ac:dyDescent="0.25">
      <c r="A99" s="11"/>
      <c r="B99" s="12"/>
      <c r="C99" s="15"/>
      <c r="D99" s="29"/>
      <c r="E99" s="79" t="s">
        <v>39</v>
      </c>
      <c r="F99" s="34"/>
      <c r="G99" s="34"/>
      <c r="H99" s="34"/>
      <c r="I99" s="35"/>
      <c r="J99" s="36"/>
      <c r="K99" s="37"/>
      <c r="L99" s="12"/>
      <c r="M99" s="12"/>
      <c r="N99" s="13"/>
    </row>
    <row r="100" spans="1:16" ht="11.25" customHeight="1" thickBot="1" x14ac:dyDescent="0.3">
      <c r="A100" s="11"/>
      <c r="B100" s="12"/>
      <c r="C100" s="15"/>
      <c r="D100" s="29"/>
      <c r="E100" s="30"/>
      <c r="F100" s="32"/>
      <c r="G100" s="32"/>
      <c r="H100" s="32"/>
      <c r="I100" s="33"/>
      <c r="J100" s="31"/>
      <c r="K100" s="14"/>
      <c r="L100" s="12"/>
      <c r="M100" s="12"/>
      <c r="N100" s="13"/>
    </row>
    <row r="101" spans="1:16" ht="15" customHeight="1" thickBot="1" x14ac:dyDescent="0.3">
      <c r="A101" s="11"/>
      <c r="B101" s="12"/>
      <c r="C101" s="15"/>
      <c r="D101" s="29"/>
      <c r="E101" s="29"/>
      <c r="F101" s="29"/>
      <c r="G101" s="29"/>
      <c r="H101" s="29"/>
      <c r="I101" s="105">
        <f>+I97+I96+I95+I94+I93+I92</f>
        <v>0</v>
      </c>
      <c r="J101" s="31"/>
      <c r="K101" s="14"/>
      <c r="L101" s="12"/>
      <c r="M101" s="12"/>
      <c r="N101" s="13"/>
    </row>
    <row r="102" spans="1:16" ht="6.75" customHeight="1" x14ac:dyDescent="0.25">
      <c r="A102" s="11"/>
      <c r="B102" s="12"/>
      <c r="C102" s="15"/>
      <c r="D102" s="29"/>
      <c r="E102" s="29"/>
      <c r="F102" s="29"/>
      <c r="G102" s="29"/>
      <c r="H102" s="29"/>
      <c r="I102" s="38"/>
      <c r="J102" s="31"/>
      <c r="K102" s="14"/>
      <c r="L102" s="12"/>
      <c r="M102" s="12"/>
      <c r="N102" s="13"/>
    </row>
    <row r="103" spans="1:16" ht="6.75" customHeight="1" x14ac:dyDescent="0.25">
      <c r="A103" s="11"/>
      <c r="B103" s="20"/>
      <c r="C103" s="20"/>
      <c r="D103" s="30"/>
      <c r="E103" s="30"/>
      <c r="F103" s="30"/>
      <c r="G103" s="30"/>
      <c r="H103" s="30"/>
      <c r="I103" s="26"/>
      <c r="J103" s="26"/>
      <c r="K103" s="20"/>
      <c r="L103" s="12"/>
      <c r="M103" s="12"/>
      <c r="N103" s="13"/>
      <c r="O103" s="22"/>
      <c r="P103" s="22"/>
    </row>
    <row r="104" spans="1:16" ht="19.5" customHeight="1" x14ac:dyDescent="0.25">
      <c r="A104" s="11"/>
      <c r="B104" s="108" t="s">
        <v>131</v>
      </c>
      <c r="C104" s="109"/>
      <c r="D104" s="109"/>
      <c r="E104" s="109"/>
      <c r="F104" s="109"/>
      <c r="G104" s="109"/>
      <c r="H104" s="109"/>
      <c r="I104" s="109"/>
      <c r="J104" s="109"/>
      <c r="K104" s="110"/>
      <c r="L104" s="12"/>
      <c r="M104" s="12"/>
      <c r="N104" s="13"/>
    </row>
    <row r="105" spans="1:16" ht="6" customHeight="1" thickBot="1" x14ac:dyDescent="0.3">
      <c r="A105" s="11"/>
      <c r="B105" s="12"/>
      <c r="C105" s="15"/>
      <c r="D105" s="29"/>
      <c r="E105" s="29"/>
      <c r="F105" s="29"/>
      <c r="G105" s="29"/>
      <c r="H105" s="29"/>
      <c r="I105" s="26"/>
      <c r="J105" s="26"/>
      <c r="K105" s="14"/>
      <c r="L105" s="12"/>
      <c r="M105" s="12"/>
      <c r="N105" s="13"/>
    </row>
    <row r="106" spans="1:16" ht="19.5" customHeight="1" thickBot="1" x14ac:dyDescent="0.3">
      <c r="A106" s="11"/>
      <c r="B106" s="12"/>
      <c r="C106" s="15"/>
      <c r="E106" s="30"/>
      <c r="F106" s="30"/>
      <c r="G106" s="103" t="s">
        <v>36</v>
      </c>
      <c r="H106" s="29"/>
      <c r="I106" s="42">
        <f>+I77+I87+I101</f>
        <v>25</v>
      </c>
      <c r="J106" s="12"/>
      <c r="K106" s="14"/>
      <c r="L106" s="12"/>
      <c r="M106" s="12"/>
      <c r="N106" s="13"/>
    </row>
    <row r="107" spans="1:16" ht="9.75" customHeight="1" thickBot="1" x14ac:dyDescent="0.3">
      <c r="A107" s="43"/>
      <c r="B107" s="44"/>
      <c r="C107" s="45"/>
      <c r="D107" s="45"/>
      <c r="E107" s="45"/>
      <c r="F107" s="45"/>
      <c r="G107" s="45"/>
      <c r="H107" s="45"/>
      <c r="I107" s="46"/>
      <c r="J107" s="45"/>
      <c r="K107" s="45"/>
      <c r="L107" s="44"/>
      <c r="M107" s="44"/>
      <c r="N107" s="47"/>
    </row>
    <row r="108" spans="1:16" x14ac:dyDescent="0.25">
      <c r="C108" s="12"/>
      <c r="D108" s="12"/>
      <c r="E108" s="12"/>
      <c r="F108" s="12"/>
      <c r="G108" s="12"/>
      <c r="H108" s="12"/>
      <c r="I108" s="48"/>
      <c r="J108" s="12"/>
      <c r="K108" s="12"/>
      <c r="L108" s="12"/>
      <c r="M108" s="12"/>
    </row>
    <row r="110" spans="1:16" x14ac:dyDescent="0.25">
      <c r="I110" s="48"/>
      <c r="J110" s="12"/>
      <c r="K110" s="12"/>
      <c r="L110" s="12"/>
      <c r="M110" s="12"/>
    </row>
    <row r="111" spans="1:16" x14ac:dyDescent="0.25">
      <c r="I111" s="48"/>
      <c r="J111" s="12"/>
      <c r="K111" s="12"/>
      <c r="L111" s="12"/>
      <c r="M111" s="12"/>
    </row>
    <row r="116" spans="9:13" x14ac:dyDescent="0.25">
      <c r="I116" s="48"/>
      <c r="J116" s="12"/>
      <c r="K116" s="12"/>
      <c r="L116" s="12"/>
      <c r="M116" s="12"/>
    </row>
  </sheetData>
  <sheetProtection selectLockedCells="1"/>
  <mergeCells count="11">
    <mergeCell ref="B2:K2"/>
    <mergeCell ref="B9:K9"/>
    <mergeCell ref="I15:J15"/>
    <mergeCell ref="E40:H40"/>
    <mergeCell ref="E46:H46"/>
    <mergeCell ref="F67:H67"/>
    <mergeCell ref="B104:K104"/>
    <mergeCell ref="B79:K79"/>
    <mergeCell ref="E81:H81"/>
    <mergeCell ref="B89:K89"/>
    <mergeCell ref="E92:H92"/>
  </mergeCells>
  <dataValidations count="2">
    <dataValidation type="decimal" allowBlank="1" showInputMessage="1" showErrorMessage="1" sqref="J21">
      <formula1>0</formula1>
      <formula2>0.23</formula2>
    </dataValidation>
    <dataValidation type="list" allowBlank="1" showInputMessage="1" showErrorMessage="1" sqref="E21:H21">
      <formula1>recuperadores</formula1>
    </dataValidation>
  </dataValidations>
  <printOptions horizontalCentered="1"/>
  <pageMargins left="0.11811023622047245" right="0.11811023622047245" top="0.74803149606299213" bottom="0.74803149606299213" header="0.31496062992125984" footer="0.31496062992125984"/>
  <pageSetup paperSize="9" scale="55" orientation="portrait" r:id="rId1"/>
  <ignoredErrors>
    <ignoredError sqref="J74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>
          <x14:formula1>
            <xm:f>'Bloque 2'!$B$2:$B$4</xm:f>
          </x14:formula1>
          <xm:sqref>J82</xm:sqref>
        </x14:dataValidation>
        <x14:dataValidation type="list" allowBlank="1" showInputMessage="1" showErrorMessage="1">
          <x14:formula1>
            <xm:f>'Bloque 1'!$C$2:$C$18</xm:f>
          </x14:formula1>
          <xm:sqref>J27</xm:sqref>
        </x14:dataValidation>
        <x14:dataValidation type="list" allowBlank="1" showInputMessage="1" showErrorMessage="1">
          <x14:formula1>
            <xm:f>'Bloque 1'!$A$2:$A$4</xm:f>
          </x14:formula1>
          <xm:sqref>J19</xm:sqref>
        </x14:dataValidation>
        <x14:dataValidation type="list" allowBlank="1" showInputMessage="1" showErrorMessage="1">
          <x14:formula1>
            <xm:f>'Bloque 3'!$A$2:$A$4</xm:f>
          </x14:formula1>
          <xm:sqref>J92</xm:sqref>
        </x14:dataValidation>
        <x14:dataValidation type="list" allowBlank="1" showInputMessage="1" showErrorMessage="1">
          <x14:formula1>
            <xm:f>'Bloque 3'!$B$2:$B$4</xm:f>
          </x14:formula1>
          <xm:sqref>J93</xm:sqref>
        </x14:dataValidation>
        <x14:dataValidation type="list" allowBlank="1" showInputMessage="1" showErrorMessage="1">
          <x14:formula1>
            <xm:f>'Bloque 3'!$C$2:$C$4</xm:f>
          </x14:formula1>
          <xm:sqref>J94</xm:sqref>
        </x14:dataValidation>
        <x14:dataValidation type="list" allowBlank="1" showInputMessage="1" showErrorMessage="1">
          <x14:formula1>
            <xm:f>'Bloque 3'!$D$2:$D$5</xm:f>
          </x14:formula1>
          <xm:sqref>J95</xm:sqref>
        </x14:dataValidation>
        <x14:dataValidation type="list" allowBlank="1" showInputMessage="1" showErrorMessage="1">
          <x14:formula1>
            <xm:f>'Bloque 3'!$F$2:$F$4</xm:f>
          </x14:formula1>
          <xm:sqref>J97</xm:sqref>
        </x14:dataValidation>
        <x14:dataValidation type="list" allowBlank="1" showInputMessage="1" showErrorMessage="1">
          <x14:formula1>
            <xm:f>'Bloque 1'!$E$2:$E$5</xm:f>
          </x14:formula1>
          <xm:sqref>J42</xm:sqref>
        </x14:dataValidation>
        <x14:dataValidation type="list" allowBlank="1" showInputMessage="1" showErrorMessage="1">
          <x14:formula1>
            <xm:f>'Bloque 1'!$F$2:$F$4</xm:f>
          </x14:formula1>
          <xm:sqref>H68:I68</xm:sqref>
        </x14:dataValidation>
        <x14:dataValidation type="list" allowBlank="1" showInputMessage="1" showErrorMessage="1">
          <x14:formula1>
            <xm:f>'Bloque 1'!$B$2:$B$16</xm:f>
          </x14:formula1>
          <xm:sqref>J24</xm:sqref>
        </x14:dataValidation>
        <x14:dataValidation type="list" allowBlank="1" showInputMessage="1" showErrorMessage="1">
          <x14:formula1>
            <xm:f>'Bloque 1'!$D$2:$D$7</xm:f>
          </x14:formula1>
          <xm:sqref>J30</xm:sqref>
        </x14:dataValidation>
        <x14:dataValidation type="list" allowBlank="1" showInputMessage="1" showErrorMessage="1">
          <x14:formula1>
            <xm:f>'Bloque 2'!$A$2:$A$4</xm:f>
          </x14:formula1>
          <xm:sqref>J81</xm:sqref>
        </x14:dataValidation>
        <x14:dataValidation type="list" allowBlank="1" showInputMessage="1" showErrorMessage="1">
          <x14:formula1>
            <xm:f>'Bloque 2'!$C$2:$C$3</xm:f>
          </x14:formula1>
          <xm:sqref>J83</xm:sqref>
        </x14:dataValidation>
        <x14:dataValidation type="list" allowBlank="1" showInputMessage="1" showErrorMessage="1">
          <x14:formula1>
            <xm:f>'Bloque 3'!$E$2:$E$5</xm:f>
          </x14:formula1>
          <xm:sqref>J96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sqref="A1:F8"/>
    </sheetView>
  </sheetViews>
  <sheetFormatPr baseColWidth="10" defaultRowHeight="15" x14ac:dyDescent="0.25"/>
  <cols>
    <col min="1" max="1" width="14.5703125" customWidth="1"/>
    <col min="2" max="2" width="35.7109375" customWidth="1"/>
    <col min="3" max="3" width="31" customWidth="1"/>
    <col min="4" max="4" width="33.28515625" customWidth="1"/>
    <col min="5" max="5" width="29.7109375" customWidth="1"/>
    <col min="6" max="6" width="15" customWidth="1"/>
  </cols>
  <sheetData>
    <row r="1" spans="1:6" x14ac:dyDescent="0.25">
      <c r="A1" s="1" t="s">
        <v>16</v>
      </c>
      <c r="B1" s="1" t="s">
        <v>9</v>
      </c>
      <c r="C1" s="1" t="s">
        <v>10</v>
      </c>
      <c r="D1" s="1" t="s">
        <v>11</v>
      </c>
      <c r="E1" s="1" t="s">
        <v>64</v>
      </c>
      <c r="F1" s="1" t="s">
        <v>71</v>
      </c>
    </row>
    <row r="2" spans="1:6" x14ac:dyDescent="0.25">
      <c r="A2" t="s">
        <v>17</v>
      </c>
      <c r="B2" t="s">
        <v>77</v>
      </c>
      <c r="C2" t="s">
        <v>53</v>
      </c>
      <c r="D2" t="s">
        <v>53</v>
      </c>
      <c r="E2" t="s">
        <v>65</v>
      </c>
      <c r="F2" t="s">
        <v>14</v>
      </c>
    </row>
    <row r="3" spans="1:6" x14ac:dyDescent="0.25">
      <c r="A3" t="s">
        <v>18</v>
      </c>
      <c r="B3" t="s">
        <v>78</v>
      </c>
      <c r="C3" t="s">
        <v>54</v>
      </c>
      <c r="D3" t="s">
        <v>15</v>
      </c>
      <c r="E3" t="s">
        <v>66</v>
      </c>
      <c r="F3" t="s">
        <v>15</v>
      </c>
    </row>
    <row r="4" spans="1:6" x14ac:dyDescent="0.25">
      <c r="B4" t="s">
        <v>79</v>
      </c>
      <c r="C4" t="s">
        <v>15</v>
      </c>
      <c r="D4" t="s">
        <v>56</v>
      </c>
      <c r="E4" t="s">
        <v>67</v>
      </c>
      <c r="F4" t="s">
        <v>73</v>
      </c>
    </row>
    <row r="5" spans="1:6" x14ac:dyDescent="0.25">
      <c r="B5" t="s">
        <v>80</v>
      </c>
      <c r="C5" t="s">
        <v>55</v>
      </c>
      <c r="D5" t="s">
        <v>57</v>
      </c>
      <c r="E5" t="s">
        <v>119</v>
      </c>
    </row>
    <row r="6" spans="1:6" x14ac:dyDescent="0.25">
      <c r="B6" t="s">
        <v>81</v>
      </c>
      <c r="C6" t="s">
        <v>118</v>
      </c>
      <c r="D6" t="s">
        <v>82</v>
      </c>
    </row>
    <row r="7" spans="1:6" x14ac:dyDescent="0.25">
      <c r="B7" t="s">
        <v>118</v>
      </c>
      <c r="C7" t="s">
        <v>82</v>
      </c>
    </row>
    <row r="8" spans="1:6" x14ac:dyDescent="0.25">
      <c r="B8" t="s">
        <v>82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C4"/>
    </sheetView>
  </sheetViews>
  <sheetFormatPr baseColWidth="10" defaultRowHeight="15" x14ac:dyDescent="0.25"/>
  <cols>
    <col min="1" max="1" width="23.42578125" customWidth="1"/>
    <col min="2" max="2" width="61.28515625" customWidth="1"/>
    <col min="3" max="3" width="24.42578125" customWidth="1"/>
  </cols>
  <sheetData>
    <row r="1" spans="1:8" x14ac:dyDescent="0.25">
      <c r="A1" s="1" t="s">
        <v>27</v>
      </c>
      <c r="B1" s="1" t="s">
        <v>31</v>
      </c>
      <c r="C1" s="1" t="s">
        <v>76</v>
      </c>
    </row>
    <row r="2" spans="1:8" x14ac:dyDescent="0.25">
      <c r="A2" s="5" t="s">
        <v>86</v>
      </c>
      <c r="B2" t="s">
        <v>58</v>
      </c>
      <c r="C2" t="s">
        <v>88</v>
      </c>
      <c r="G2" s="2"/>
      <c r="H2" s="2"/>
    </row>
    <row r="3" spans="1:8" x14ac:dyDescent="0.25">
      <c r="A3" t="s">
        <v>28</v>
      </c>
      <c r="B3" t="s">
        <v>87</v>
      </c>
      <c r="C3" t="s">
        <v>89</v>
      </c>
      <c r="D3" s="2"/>
    </row>
    <row r="4" spans="1:8" x14ac:dyDescent="0.25">
      <c r="A4" t="s">
        <v>45</v>
      </c>
      <c r="B4" t="s">
        <v>59</v>
      </c>
    </row>
    <row r="16" spans="1:8" x14ac:dyDescent="0.25">
      <c r="C16" s="2"/>
    </row>
    <row r="17" spans="2:6" x14ac:dyDescent="0.25">
      <c r="B17" s="4"/>
      <c r="F17" s="2"/>
    </row>
    <row r="18" spans="2:6" x14ac:dyDescent="0.25">
      <c r="B18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C1" workbookViewId="0">
      <selection activeCell="E2" sqref="E2"/>
    </sheetView>
  </sheetViews>
  <sheetFormatPr baseColWidth="10" defaultRowHeight="15" x14ac:dyDescent="0.25"/>
  <cols>
    <col min="1" max="1" width="39.85546875" customWidth="1"/>
    <col min="2" max="2" width="26.28515625" customWidth="1"/>
    <col min="3" max="3" width="50" customWidth="1"/>
    <col min="4" max="4" width="23.28515625" customWidth="1"/>
    <col min="5" max="5" width="34.85546875" customWidth="1"/>
    <col min="6" max="6" width="27.7109375" customWidth="1"/>
  </cols>
  <sheetData>
    <row r="1" spans="1:6" x14ac:dyDescent="0.25">
      <c r="A1" s="1" t="s">
        <v>27</v>
      </c>
      <c r="B1" s="1" t="s">
        <v>31</v>
      </c>
      <c r="C1" s="1" t="s">
        <v>44</v>
      </c>
      <c r="D1" s="1" t="s">
        <v>41</v>
      </c>
      <c r="E1" s="1" t="s">
        <v>43</v>
      </c>
      <c r="F1" s="1" t="s">
        <v>46</v>
      </c>
    </row>
    <row r="2" spans="1:6" x14ac:dyDescent="0.25">
      <c r="A2" t="s">
        <v>90</v>
      </c>
      <c r="B2" t="s">
        <v>33</v>
      </c>
      <c r="C2" t="s">
        <v>133</v>
      </c>
      <c r="D2" t="s">
        <v>40</v>
      </c>
      <c r="E2" t="s">
        <v>135</v>
      </c>
      <c r="F2" s="2" t="s">
        <v>50</v>
      </c>
    </row>
    <row r="3" spans="1:6" x14ac:dyDescent="0.25">
      <c r="A3" t="s">
        <v>42</v>
      </c>
      <c r="B3" t="s">
        <v>32</v>
      </c>
      <c r="C3" t="s">
        <v>134</v>
      </c>
      <c r="D3" t="s">
        <v>91</v>
      </c>
      <c r="E3" t="s">
        <v>92</v>
      </c>
      <c r="F3" s="2" t="s">
        <v>51</v>
      </c>
    </row>
    <row r="4" spans="1:6" x14ac:dyDescent="0.25">
      <c r="A4" t="s">
        <v>45</v>
      </c>
      <c r="B4" t="s">
        <v>34</v>
      </c>
      <c r="C4" t="s">
        <v>45</v>
      </c>
      <c r="D4" t="s">
        <v>60</v>
      </c>
      <c r="E4" t="s">
        <v>93</v>
      </c>
      <c r="F4" s="3" t="s">
        <v>52</v>
      </c>
    </row>
    <row r="5" spans="1:6" x14ac:dyDescent="0.25">
      <c r="D5" t="s">
        <v>45</v>
      </c>
      <c r="E5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Proyecto 1</vt:lpstr>
      <vt:lpstr>Bloque 1</vt:lpstr>
      <vt:lpstr>Bloque 2</vt:lpstr>
      <vt:lpstr>Bloque 3</vt:lpstr>
      <vt:lpstr>'Proyecto 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Serna Lumbreras</dc:creator>
  <cp:lastModifiedBy>Santiago Alvarez</cp:lastModifiedBy>
  <cp:lastPrinted>2019-12-11T10:11:05Z</cp:lastPrinted>
  <dcterms:created xsi:type="dcterms:W3CDTF">2017-02-20T11:31:00Z</dcterms:created>
  <dcterms:modified xsi:type="dcterms:W3CDTF">2019-12-16T14:54:56Z</dcterms:modified>
</cp:coreProperties>
</file>