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18915" windowHeight="10995" firstSheet="1" activeTab="1"/>
  </bookViews>
  <sheets>
    <sheet name="INTIA" sheetId="1" r:id="rId1"/>
    <sheet name="Hoja8 (2)" sheetId="9" r:id="rId2"/>
  </sheets>
  <calcPr calcId="145621"/>
</workbook>
</file>

<file path=xl/calcChain.xml><?xml version="1.0" encoding="utf-8"?>
<calcChain xmlns="http://schemas.openxmlformats.org/spreadsheetml/2006/main">
  <c r="L41" i="9" l="1"/>
  <c r="L40" i="9"/>
  <c r="L39" i="9"/>
  <c r="L38" i="9"/>
  <c r="L37" i="9"/>
  <c r="L34" i="9"/>
  <c r="L33" i="9"/>
  <c r="L32" i="9"/>
  <c r="L31" i="9"/>
  <c r="L30" i="9"/>
  <c r="L27" i="9"/>
  <c r="L26" i="9"/>
  <c r="L23" i="9"/>
  <c r="L22" i="9"/>
  <c r="L21" i="9"/>
  <c r="L20" i="9"/>
  <c r="L19" i="9"/>
  <c r="L18" i="9"/>
  <c r="L17" i="9"/>
  <c r="L16" i="9"/>
  <c r="L13" i="9"/>
  <c r="L12" i="9"/>
  <c r="L11" i="9"/>
  <c r="L8" i="9"/>
  <c r="L7" i="9"/>
  <c r="L6" i="9"/>
  <c r="L43" i="9" l="1"/>
  <c r="H45" i="1" l="1"/>
  <c r="F45" i="1"/>
  <c r="H44" i="1"/>
  <c r="F44" i="1"/>
  <c r="H42" i="1"/>
  <c r="F42" i="1"/>
  <c r="F43" i="1" s="1"/>
  <c r="H43" i="1" s="1"/>
  <c r="E41" i="1"/>
  <c r="H41" i="1" s="1"/>
  <c r="H38" i="1"/>
  <c r="E36" i="1"/>
  <c r="H36" i="1" s="1"/>
  <c r="F34" i="1"/>
  <c r="E34" i="1"/>
  <c r="E37" i="1" s="1"/>
  <c r="H37" i="1" s="1"/>
  <c r="I33" i="1"/>
  <c r="E31" i="1"/>
  <c r="H31" i="1" s="1"/>
  <c r="F27" i="1"/>
  <c r="H27" i="1" s="1"/>
  <c r="F25" i="1"/>
  <c r="H25" i="1" s="1"/>
  <c r="F23" i="1"/>
  <c r="H23" i="1" s="1"/>
  <c r="F21" i="1"/>
  <c r="H21" i="1" s="1"/>
  <c r="E10" i="1"/>
  <c r="E15" i="1" s="1"/>
  <c r="F15" i="1" s="1"/>
  <c r="F4" i="1"/>
  <c r="E30" i="1" s="1"/>
  <c r="H30" i="1" s="1"/>
  <c r="F17" i="1" l="1"/>
  <c r="H17" i="1" s="1"/>
  <c r="F16" i="1"/>
  <c r="H16" i="1" s="1"/>
  <c r="H15" i="1"/>
  <c r="F10" i="1"/>
  <c r="H34" i="1"/>
  <c r="F20" i="1"/>
  <c r="H20" i="1" s="1"/>
  <c r="F22" i="1"/>
  <c r="H22" i="1" s="1"/>
  <c r="F24" i="1"/>
  <c r="H24" i="1" s="1"/>
  <c r="F26" i="1"/>
  <c r="H26" i="1" s="1"/>
  <c r="E35" i="1"/>
  <c r="H35" i="1" s="1"/>
  <c r="F11" i="1" l="1"/>
  <c r="H11" i="1" s="1"/>
  <c r="H10" i="1"/>
  <c r="F12" i="1"/>
  <c r="H12" i="1" s="1"/>
  <c r="H47" i="1" l="1"/>
</calcChain>
</file>

<file path=xl/comments1.xml><?xml version="1.0" encoding="utf-8"?>
<comments xmlns="http://schemas.openxmlformats.org/spreadsheetml/2006/main">
  <authors>
    <author>Barberán González, Juan (CPEN)</author>
    <author>INTIA</author>
  </authors>
  <commentList>
    <comment ref="E9" authorId="0">
      <text>
        <r>
          <rPr>
            <b/>
            <sz val="9"/>
            <color indexed="81"/>
            <rFont val="Tahoma"/>
            <family val="2"/>
          </rPr>
          <t>Barberán González, Juan (CPEN):</t>
        </r>
        <r>
          <rPr>
            <sz val="9"/>
            <color indexed="81"/>
            <rFont val="Tahoma"/>
            <family val="2"/>
          </rPr>
          <t xml:space="preserve">
% de cambio de aceite 10W respecto a 5W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>Barberán González, Juan (CPEN):</t>
        </r>
        <r>
          <rPr>
            <sz val="9"/>
            <color indexed="81"/>
            <rFont val="Tahoma"/>
            <family val="2"/>
          </rPr>
          <t xml:space="preserve">
% de veces que en vez de hacer básica se pide revisión detallada</t>
        </r>
      </text>
    </comment>
    <comment ref="E12" authorId="0">
      <text>
        <r>
          <rPr>
            <b/>
            <sz val="9"/>
            <color indexed="81"/>
            <rFont val="Tahoma"/>
            <family val="2"/>
          </rPr>
          <t>Barberán González, Juan (CPEN):</t>
        </r>
        <r>
          <rPr>
            <sz val="9"/>
            <color indexed="81"/>
            <rFont val="Tahoma"/>
            <family val="2"/>
          </rPr>
          <t xml:space="preserve">
% de vehículos furgoneta/todo terreno respecto del total</t>
        </r>
      </text>
    </comment>
    <comment ref="E16" authorId="0">
      <text>
        <r>
          <rPr>
            <b/>
            <sz val="9"/>
            <color indexed="81"/>
            <rFont val="Tahoma"/>
            <family val="2"/>
          </rPr>
          <t>Barberán González, Juan (CPEN):</t>
        </r>
        <r>
          <rPr>
            <sz val="9"/>
            <color indexed="81"/>
            <rFont val="Tahoma"/>
            <family val="2"/>
          </rPr>
          <t xml:space="preserve">
% de veces que en vez de hacer básica se pide revisión detallada</t>
        </r>
      </text>
    </comment>
    <comment ref="E17" authorId="0">
      <text>
        <r>
          <rPr>
            <b/>
            <sz val="9"/>
            <color indexed="81"/>
            <rFont val="Tahoma"/>
            <family val="2"/>
          </rPr>
          <t>Barberán González, Juan (CPEN):</t>
        </r>
        <r>
          <rPr>
            <sz val="9"/>
            <color indexed="81"/>
            <rFont val="Tahoma"/>
            <family val="2"/>
          </rPr>
          <t xml:space="preserve">
% de vehículos furgoneta/todo terreno respecto del total</t>
        </r>
      </text>
    </comment>
    <comment ref="E19" authorId="0">
      <text>
        <r>
          <rPr>
            <b/>
            <sz val="9"/>
            <color indexed="81"/>
            <rFont val="Tahoma"/>
            <family val="2"/>
          </rPr>
          <t>Barberán González, Juan (CPEN):</t>
        </r>
        <r>
          <rPr>
            <sz val="9"/>
            <color indexed="81"/>
            <rFont val="Tahoma"/>
            <family val="2"/>
          </rPr>
          <t xml:space="preserve">
% de veces que se hace esta operación cada vez que el coche va al taller</t>
        </r>
      </text>
    </comment>
    <comment ref="E30" authorId="0">
      <text>
        <r>
          <rPr>
            <b/>
            <sz val="9"/>
            <color indexed="81"/>
            <rFont val="Tahoma"/>
            <family val="2"/>
          </rPr>
          <t>Barberán González, Juan (CPEN):</t>
        </r>
        <r>
          <rPr>
            <sz val="9"/>
            <color indexed="81"/>
            <rFont val="Tahoma"/>
            <family val="2"/>
          </rPr>
          <t xml:space="preserve">
nº medio de horas taller al año</t>
        </r>
      </text>
    </comment>
    <comment ref="E31" authorId="0">
      <text>
        <r>
          <rPr>
            <b/>
            <sz val="9"/>
            <color indexed="81"/>
            <rFont val="Tahoma"/>
            <family val="2"/>
          </rPr>
          <t>Barberán González, Juan (CPEN):</t>
        </r>
        <r>
          <rPr>
            <sz val="9"/>
            <color indexed="81"/>
            <rFont val="Tahoma"/>
            <family val="2"/>
          </rPr>
          <t xml:space="preserve">
gasto medio en piezas al año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Barberán González, Juan (CPEN):</t>
        </r>
        <r>
          <rPr>
            <sz val="9"/>
            <color indexed="81"/>
            <rFont val="Tahoma"/>
            <family val="2"/>
          </rPr>
          <t xml:space="preserve">
% de turismos sobre el total</t>
        </r>
      </text>
    </comment>
    <comment ref="E33" authorId="0">
      <text>
        <r>
          <rPr>
            <b/>
            <sz val="9"/>
            <color indexed="81"/>
            <rFont val="Tahoma"/>
            <family val="2"/>
          </rPr>
          <t>Barberán González, Juan (CPEN):</t>
        </r>
        <r>
          <rPr>
            <sz val="9"/>
            <color indexed="81"/>
            <rFont val="Tahoma"/>
            <family val="2"/>
          </rPr>
          <t xml:space="preserve">
nº veces de media que se cambian los neumáticos al año</t>
        </r>
      </text>
    </comment>
    <comment ref="F33" authorId="0">
      <text>
        <r>
          <rPr>
            <b/>
            <sz val="9"/>
            <color indexed="81"/>
            <rFont val="Tahoma"/>
            <family val="2"/>
          </rPr>
          <t>Barberán González, Juan (CPEN):</t>
        </r>
        <r>
          <rPr>
            <sz val="9"/>
            <color indexed="81"/>
            <rFont val="Tahoma"/>
            <family val="2"/>
          </rPr>
          <t xml:space="preserve">
precio medio neumatico sin descuento</t>
        </r>
      </text>
    </comment>
    <comment ref="E38" authorId="0">
      <text>
        <r>
          <rPr>
            <b/>
            <sz val="9"/>
            <color indexed="81"/>
            <rFont val="Tahoma"/>
            <family val="2"/>
          </rPr>
          <t>Barberán González, Juan (CPEN):</t>
        </r>
        <r>
          <rPr>
            <sz val="9"/>
            <color indexed="81"/>
            <rFont val="Tahoma"/>
            <family val="2"/>
          </rPr>
          <t xml:space="preserve">
media de pinchazos al año sin cambio de neumático</t>
        </r>
      </text>
    </comment>
    <comment ref="E42" authorId="0">
      <text>
        <r>
          <rPr>
            <b/>
            <sz val="9"/>
            <color indexed="81"/>
            <rFont val="Tahoma"/>
            <family val="2"/>
          </rPr>
          <t>Barberán González, Juan (CPEN):</t>
        </r>
        <r>
          <rPr>
            <sz val="9"/>
            <color indexed="81"/>
            <rFont val="Tahoma"/>
            <family val="2"/>
          </rPr>
          <t xml:space="preserve">
% medio de vehículos a los que se pide lavado interior básico</t>
        </r>
      </text>
    </comment>
    <comment ref="E43" authorId="0">
      <text>
        <r>
          <rPr>
            <b/>
            <sz val="9"/>
            <color indexed="81"/>
            <rFont val="Tahoma"/>
            <family val="2"/>
          </rPr>
          <t>Barberán González, Juan (CPEN):</t>
        </r>
        <r>
          <rPr>
            <sz val="9"/>
            <color indexed="81"/>
            <rFont val="Tahoma"/>
            <family val="2"/>
          </rPr>
          <t xml:space="preserve">
% medio de vehículos que vienen de campo</t>
        </r>
      </text>
    </comment>
    <comment ref="E44" authorId="0">
      <text>
        <r>
          <rPr>
            <b/>
            <sz val="9"/>
            <color indexed="81"/>
            <rFont val="Tahoma"/>
            <family val="2"/>
          </rPr>
          <t>Barberán González, Juan (CPEN):</t>
        </r>
        <r>
          <rPr>
            <sz val="9"/>
            <color indexed="81"/>
            <rFont val="Tahoma"/>
            <family val="2"/>
          </rPr>
          <t xml:space="preserve">
% medio de vehículos a los que se pide lavado interior completo</t>
        </r>
      </text>
    </comment>
    <comment ref="E45" authorId="0">
      <text>
        <r>
          <rPr>
            <b/>
            <sz val="9"/>
            <color indexed="81"/>
            <rFont val="Tahoma"/>
            <family val="2"/>
          </rPr>
          <t>Barberán González, Juan (CPEN):</t>
        </r>
        <r>
          <rPr>
            <sz val="9"/>
            <color indexed="81"/>
            <rFont val="Tahoma"/>
            <family val="2"/>
          </rPr>
          <t xml:space="preserve">
% medio de vehículos que requieren ITV</t>
        </r>
      </text>
    </comment>
    <comment ref="H47" authorId="1">
      <text>
        <r>
          <rPr>
            <b/>
            <sz val="9"/>
            <color indexed="81"/>
            <rFont val="Tahoma"/>
            <family val="2"/>
          </rPr>
          <t>INTIA:</t>
        </r>
        <r>
          <rPr>
            <sz val="9"/>
            <color indexed="81"/>
            <rFont val="Tahoma"/>
            <family val="2"/>
          </rPr>
          <t xml:space="preserve">
Es el Gasto medio de los últimos 5 años. Varía de 50000€ a 75000€</t>
        </r>
      </text>
    </comment>
  </commentList>
</comments>
</file>

<file path=xl/sharedStrings.xml><?xml version="1.0" encoding="utf-8"?>
<sst xmlns="http://schemas.openxmlformats.org/spreadsheetml/2006/main" count="185" uniqueCount="79">
  <si>
    <t>ESTIMACIÓN GASTO ANUALES EN TALLERES DE VEHÍCULOS</t>
  </si>
  <si>
    <t xml:space="preserve">nº vehículos </t>
  </si>
  <si>
    <t>nº media veces al taller al año</t>
  </si>
  <si>
    <t>nº medio total veces al taller al año</t>
  </si>
  <si>
    <t>horas de media por visita</t>
  </si>
  <si>
    <t>coste medio piezas por visita</t>
  </si>
  <si>
    <t>1) REVISIONES Y CAMBIO DE ACEITE</t>
  </si>
  <si>
    <t xml:space="preserve"> 10W40 / 10W30</t>
  </si>
  <si>
    <t>1.A</t>
  </si>
  <si>
    <t>Revisión Básica + Cambio de Aceite (turismos)</t>
  </si>
  <si>
    <t>€/ud</t>
  </si>
  <si>
    <t>1.B</t>
  </si>
  <si>
    <t>Revisión Detallada + Cambio de Aceite (turismos)</t>
  </si>
  <si>
    <t>1.C</t>
  </si>
  <si>
    <t>Incremento por furgoneta o todoterreno</t>
  </si>
  <si>
    <t>5W30 / 5W40</t>
  </si>
  <si>
    <t>2) SUSTITUCIONES Y RECARGAS</t>
  </si>
  <si>
    <t>%</t>
  </si>
  <si>
    <t>2.A</t>
  </si>
  <si>
    <t>Filtro del aire</t>
  </si>
  <si>
    <t>€/mano de obra</t>
  </si>
  <si>
    <t>2.B</t>
  </si>
  <si>
    <t>Filtro de gasoil</t>
  </si>
  <si>
    <t>2.C</t>
  </si>
  <si>
    <t>Filtro de polen</t>
  </si>
  <si>
    <t>2.D</t>
  </si>
  <si>
    <t>Pastillas de freno (por unidad)</t>
  </si>
  <si>
    <t>2.F</t>
  </si>
  <si>
    <t>Recarga aire acondicionado</t>
  </si>
  <si>
    <t xml:space="preserve">€/recarga </t>
  </si>
  <si>
    <t>2.G</t>
  </si>
  <si>
    <t>Recarga bateria</t>
  </si>
  <si>
    <t>2.H</t>
  </si>
  <si>
    <t>Sustitución de batería</t>
  </si>
  <si>
    <t>€/sustitucion</t>
  </si>
  <si>
    <t>2.I</t>
  </si>
  <si>
    <t>Sustitución de limpiaparabrisas</t>
  </si>
  <si>
    <t>3) OTRAS ACTUACIONES DE MECÁNICA RÁPIDA</t>
  </si>
  <si>
    <t>3.A</t>
  </si>
  <si>
    <t>Precio MANO DE OBRA</t>
  </si>
  <si>
    <t>€/h</t>
  </si>
  <si>
    <t>3.B</t>
  </si>
  <si>
    <t>Descuento en % sobre precio catálogo oficial del fabricante de repuestos</t>
  </si>
  <si>
    <t>Descuento en % sobre precio tarifa</t>
  </si>
  <si>
    <t>4) SUSTITUCIÓN Y MONTAJE NEUMÁTICOS</t>
  </si>
  <si>
    <t>4.A</t>
  </si>
  <si>
    <t xml:space="preserve">Descuento en % sobre precio catálogo oficial de la/s marca/s propueta/s. </t>
  </si>
  <si>
    <t>€/neumático</t>
  </si>
  <si>
    <t>4.B</t>
  </si>
  <si>
    <t>Sustitución y montaje de neumáticos, equilibrado y válvula.Totalmente montados.</t>
  </si>
  <si>
    <t xml:space="preserve">€/eje </t>
  </si>
  <si>
    <t>4.C</t>
  </si>
  <si>
    <t>Sustitución y montaje de neumáticos, equilibrado y válvula en caso de furgonetas y todoterrenos.Totalmente montados.</t>
  </si>
  <si>
    <t xml:space="preserve">4.D </t>
  </si>
  <si>
    <t>Alineación dirección (en los 4 neumáticos)</t>
  </si>
  <si>
    <t>€/operación</t>
  </si>
  <si>
    <t xml:space="preserve">4.E </t>
  </si>
  <si>
    <t>Arreglo pinchazo simple de neumático</t>
  </si>
  <si>
    <t xml:space="preserve">5) SERVICIOS ADICIONALES </t>
  </si>
  <si>
    <t>5.A</t>
  </si>
  <si>
    <t>Exterior</t>
  </si>
  <si>
    <t>5.B</t>
  </si>
  <si>
    <t>Interior Básico</t>
  </si>
  <si>
    <t>5.C</t>
  </si>
  <si>
    <t>Recargo por vehículo con barro (tras visita a campo)</t>
  </si>
  <si>
    <t>5.D</t>
  </si>
  <si>
    <t>Interior Completo</t>
  </si>
  <si>
    <t>5.E</t>
  </si>
  <si>
    <t>Inspección oficial ITV</t>
  </si>
  <si>
    <t xml:space="preserve">€/traslados-gestión </t>
  </si>
  <si>
    <t>GASTO ESTIMADO ANUAL EN TALLERES</t>
  </si>
  <si>
    <t>PRECIOS MÁXIMOS</t>
  </si>
  <si>
    <t>ud/año (estimación)</t>
  </si>
  <si>
    <t>gasto estimado (año)</t>
  </si>
  <si>
    <t>PRECIO OFERTADO</t>
  </si>
  <si>
    <t>precio total ofertado</t>
  </si>
  <si>
    <t>precio unitario ofertado</t>
  </si>
  <si>
    <t>Dto MINIMO en % sobre precio tarifa</t>
  </si>
  <si>
    <t>OFERTA PRECIOS UNITARIOS (ADENDA ANEXO IV)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</si>
</sst>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9"/>
      <color indexed="8"/>
      <name val="Arial"/>
      <family val="2"/>
    </font>
    <font>
      <sz val="12"/>
      <color indexed="8"/>
      <name val="Arial"/>
      <family val="2"/>
    </font>
    <font>
      <b/>
      <sz val="11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i/>
      <sz val="9"/>
      <color indexed="8"/>
      <name val="Arial"/>
      <family val="2"/>
    </font>
    <font>
      <i/>
      <sz val="11"/>
      <color theme="1"/>
      <name val="Calibri"/>
      <family val="2"/>
      <scheme val="minor"/>
    </font>
    <font>
      <i/>
      <sz val="9"/>
      <color indexed="8"/>
      <name val="Arial"/>
      <family val="2"/>
    </font>
    <font>
      <i/>
      <sz val="8"/>
      <color indexed="8"/>
      <name val="Arial"/>
      <family val="2"/>
    </font>
    <font>
      <i/>
      <sz val="11"/>
      <color indexed="8"/>
      <name val="Calibri"/>
      <family val="2"/>
    </font>
    <font>
      <b/>
      <sz val="12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2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/>
    <xf numFmtId="0" fontId="3" fillId="0" borderId="2" xfId="0" applyFont="1" applyBorder="1"/>
    <xf numFmtId="0" fontId="0" fillId="0" borderId="2" xfId="0" applyBorder="1" applyAlignment="1">
      <alignment horizontal="right"/>
    </xf>
    <xf numFmtId="2" fontId="0" fillId="2" borderId="3" xfId="0" applyNumberFormat="1" applyFill="1" applyBorder="1" applyAlignment="1">
      <alignment horizontal="center"/>
    </xf>
    <xf numFmtId="0" fontId="0" fillId="0" borderId="4" xfId="0" applyBorder="1"/>
    <xf numFmtId="0" fontId="3" fillId="0" borderId="0" xfId="0" applyFont="1" applyBorder="1"/>
    <xf numFmtId="0" fontId="0" fillId="0" borderId="0" xfId="0" applyBorder="1" applyAlignment="1">
      <alignment horizontal="right"/>
    </xf>
    <xf numFmtId="2" fontId="0" fillId="2" borderId="5" xfId="0" applyNumberFormat="1" applyFill="1" applyBorder="1" applyAlignment="1">
      <alignment horizontal="center"/>
    </xf>
    <xf numFmtId="0" fontId="0" fillId="0" borderId="4" xfId="0" applyFill="1" applyBorder="1"/>
    <xf numFmtId="0" fontId="3" fillId="0" borderId="0" xfId="0" applyFont="1" applyFill="1" applyBorder="1"/>
    <xf numFmtId="0" fontId="0" fillId="0" borderId="0" xfId="0" applyFill="1" applyBorder="1" applyAlignment="1">
      <alignment horizontal="right"/>
    </xf>
    <xf numFmtId="2" fontId="0" fillId="3" borderId="5" xfId="0" applyNumberFormat="1" applyFill="1" applyBorder="1" applyAlignment="1">
      <alignment horizontal="center"/>
    </xf>
    <xf numFmtId="2" fontId="3" fillId="2" borderId="5" xfId="0" applyNumberFormat="1" applyFont="1" applyFill="1" applyBorder="1" applyAlignment="1">
      <alignment horizontal="center"/>
    </xf>
    <xf numFmtId="1" fontId="3" fillId="0" borderId="0" xfId="0" applyNumberFormat="1" applyFont="1" applyFill="1" applyAlignment="1">
      <alignment horizontal="center"/>
    </xf>
    <xf numFmtId="0" fontId="0" fillId="0" borderId="6" xfId="0" applyBorder="1"/>
    <xf numFmtId="0" fontId="3" fillId="0" borderId="7" xfId="0" applyFont="1" applyBorder="1"/>
    <xf numFmtId="0" fontId="0" fillId="0" borderId="7" xfId="0" applyBorder="1" applyAlignment="1">
      <alignment horizontal="right"/>
    </xf>
    <xf numFmtId="2" fontId="3" fillId="2" borderId="8" xfId="0" applyNumberFormat="1" applyFont="1" applyFill="1" applyBorder="1" applyAlignment="1">
      <alignment horizontal="center"/>
    </xf>
    <xf numFmtId="0" fontId="0" fillId="0" borderId="0" xfId="0" applyAlignment="1">
      <alignment horizontal="right"/>
    </xf>
    <xf numFmtId="1" fontId="3" fillId="0" borderId="0" xfId="0" applyNumberFormat="1" applyFont="1" applyAlignment="1">
      <alignment horizont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9" fontId="0" fillId="2" borderId="0" xfId="0" applyNumberFormat="1" applyFill="1" applyAlignment="1">
      <alignment horizontal="center"/>
    </xf>
    <xf numFmtId="1" fontId="6" fillId="0" borderId="0" xfId="0" applyNumberFormat="1" applyFont="1" applyBorder="1" applyAlignment="1">
      <alignment horizontal="center" vertical="center" wrapText="1"/>
    </xf>
    <xf numFmtId="1" fontId="6" fillId="0" borderId="0" xfId="0" applyNumberFormat="1" applyFont="1" applyFill="1" applyBorder="1" applyAlignment="1">
      <alignment horizontal="center" vertical="center" wrapText="1"/>
    </xf>
    <xf numFmtId="164" fontId="7" fillId="0" borderId="0" xfId="1" applyNumberFormat="1" applyFont="1" applyBorder="1" applyAlignment="1">
      <alignment horizontal="center" vertical="center" wrapText="1"/>
    </xf>
    <xf numFmtId="2" fontId="5" fillId="3" borderId="0" xfId="0" applyNumberFormat="1" applyFont="1" applyFill="1" applyAlignment="1">
      <alignment horizontal="center" vertical="center"/>
    </xf>
    <xf numFmtId="9" fontId="0" fillId="3" borderId="0" xfId="0" applyNumberFormat="1" applyFill="1" applyAlignment="1">
      <alignment horizontal="center"/>
    </xf>
    <xf numFmtId="1" fontId="5" fillId="3" borderId="0" xfId="0" applyNumberFormat="1" applyFont="1" applyFill="1" applyAlignment="1">
      <alignment horizontal="center" vertical="center"/>
    </xf>
    <xf numFmtId="1" fontId="5" fillId="0" borderId="0" xfId="0" applyNumberFormat="1" applyFont="1" applyFill="1" applyAlignment="1">
      <alignment horizontal="center" vertical="center"/>
    </xf>
    <xf numFmtId="164" fontId="8" fillId="0" borderId="0" xfId="1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2" fontId="5" fillId="2" borderId="0" xfId="0" applyNumberFormat="1" applyFont="1" applyFill="1" applyAlignment="1">
      <alignment horizontal="center" vertical="center"/>
    </xf>
    <xf numFmtId="9" fontId="0" fillId="0" borderId="0" xfId="0" applyNumberFormat="1" applyFill="1" applyAlignment="1">
      <alignment horizontal="center"/>
    </xf>
    <xf numFmtId="1" fontId="5" fillId="2" borderId="0" xfId="0" applyNumberFormat="1" applyFont="1" applyFill="1" applyAlignment="1">
      <alignment horizontal="center" vertical="center"/>
    </xf>
    <xf numFmtId="164" fontId="10" fillId="0" borderId="0" xfId="1" applyNumberFormat="1" applyFont="1" applyAlignment="1">
      <alignment horizontal="center"/>
    </xf>
    <xf numFmtId="164" fontId="10" fillId="2" borderId="9" xfId="1" applyNumberFormat="1" applyFont="1" applyFill="1" applyBorder="1" applyAlignment="1">
      <alignment horizontal="center"/>
    </xf>
    <xf numFmtId="2" fontId="5" fillId="0" borderId="0" xfId="0" applyNumberFormat="1" applyFont="1" applyFill="1" applyAlignment="1">
      <alignment horizontal="center" vertical="center"/>
    </xf>
    <xf numFmtId="1" fontId="10" fillId="0" borderId="0" xfId="0" applyNumberFormat="1" applyFont="1" applyFill="1" applyAlignment="1">
      <alignment horizontal="center"/>
    </xf>
    <xf numFmtId="0" fontId="2" fillId="0" borderId="0" xfId="0" applyFont="1" applyFill="1"/>
    <xf numFmtId="0" fontId="0" fillId="0" borderId="0" xfId="0" applyFill="1"/>
    <xf numFmtId="0" fontId="3" fillId="0" borderId="0" xfId="0" applyFont="1" applyFill="1"/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wrapText="1"/>
    </xf>
    <xf numFmtId="49" fontId="6" fillId="0" borderId="0" xfId="0" applyNumberFormat="1" applyFont="1" applyFill="1" applyBorder="1" applyAlignment="1">
      <alignment horizontal="center" vertical="center" wrapText="1"/>
    </xf>
    <xf numFmtId="164" fontId="8" fillId="0" borderId="0" xfId="1" applyNumberFormat="1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9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 wrapText="1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164" fontId="10" fillId="0" borderId="0" xfId="1" applyNumberFormat="1" applyFont="1" applyFill="1" applyAlignment="1">
      <alignment horizontal="center"/>
    </xf>
    <xf numFmtId="2" fontId="5" fillId="5" borderId="9" xfId="0" applyNumberFormat="1" applyFont="1" applyFill="1" applyBorder="1" applyAlignment="1" applyProtection="1">
      <alignment horizontal="center" vertical="center"/>
      <protection locked="0"/>
    </xf>
    <xf numFmtId="9" fontId="5" fillId="5" borderId="9" xfId="2" applyFont="1" applyFill="1" applyBorder="1" applyAlignment="1" applyProtection="1">
      <alignment horizontal="center" vertical="center"/>
      <protection locked="0"/>
    </xf>
    <xf numFmtId="0" fontId="0" fillId="0" borderId="13" xfId="0" applyFill="1" applyBorder="1"/>
    <xf numFmtId="0" fontId="3" fillId="0" borderId="14" xfId="0" applyFont="1" applyFill="1" applyBorder="1"/>
    <xf numFmtId="0" fontId="5" fillId="0" borderId="13" xfId="0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9" fontId="5" fillId="0" borderId="14" xfId="2" applyFont="1" applyFill="1" applyBorder="1" applyAlignment="1">
      <alignment horizontal="center" vertical="center"/>
    </xf>
    <xf numFmtId="9" fontId="0" fillId="0" borderId="14" xfId="0" applyNumberFormat="1" applyFill="1" applyBorder="1" applyAlignment="1">
      <alignment horizontal="center"/>
    </xf>
    <xf numFmtId="0" fontId="5" fillId="0" borderId="15" xfId="0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/>
    </xf>
    <xf numFmtId="164" fontId="16" fillId="0" borderId="11" xfId="1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164" fontId="15" fillId="0" borderId="12" xfId="1" applyNumberFormat="1" applyFont="1" applyFill="1" applyBorder="1" applyAlignment="1">
      <alignment horizontal="center" vertical="center"/>
    </xf>
    <xf numFmtId="164" fontId="17" fillId="0" borderId="0" xfId="1" applyNumberFormat="1" applyFont="1" applyFill="1" applyAlignment="1">
      <alignment horizontal="center"/>
    </xf>
    <xf numFmtId="164" fontId="17" fillId="0" borderId="0" xfId="1" applyNumberFormat="1" applyFont="1" applyFill="1" applyBorder="1" applyAlignment="1">
      <alignment horizontal="center"/>
    </xf>
    <xf numFmtId="1" fontId="15" fillId="0" borderId="11" xfId="0" applyNumberFormat="1" applyFont="1" applyFill="1" applyBorder="1" applyAlignment="1">
      <alignment horizontal="center" vertical="center"/>
    </xf>
    <xf numFmtId="2" fontId="15" fillId="0" borderId="11" xfId="0" applyNumberFormat="1" applyFont="1" applyFill="1" applyBorder="1" applyAlignment="1">
      <alignment horizontal="center" vertical="center"/>
    </xf>
    <xf numFmtId="1" fontId="15" fillId="0" borderId="12" xfId="0" applyNumberFormat="1" applyFont="1" applyFill="1" applyBorder="1" applyAlignment="1">
      <alignment horizontal="center" vertical="center"/>
    </xf>
    <xf numFmtId="164" fontId="18" fillId="4" borderId="9" xfId="0" applyNumberFormat="1" applyFont="1" applyFill="1" applyBorder="1"/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6"/>
  <sheetViews>
    <sheetView workbookViewId="0">
      <selection activeCell="B34" sqref="B34"/>
    </sheetView>
  </sheetViews>
  <sheetFormatPr baseColWidth="10" defaultRowHeight="15" x14ac:dyDescent="0.25"/>
  <cols>
    <col min="1" max="1" width="5" customWidth="1"/>
    <col min="2" max="2" width="44.42578125" customWidth="1"/>
    <col min="3" max="3" width="17.28515625" customWidth="1"/>
    <col min="4" max="4" width="11.42578125" style="2" customWidth="1"/>
    <col min="6" max="6" width="11.42578125" style="3" customWidth="1"/>
    <col min="7" max="7" width="2.42578125" style="4" customWidth="1"/>
    <col min="8" max="8" width="11.140625" style="3" customWidth="1"/>
    <col min="257" max="257" width="5" customWidth="1"/>
    <col min="258" max="258" width="44.42578125" customWidth="1"/>
    <col min="259" max="259" width="17.28515625" customWidth="1"/>
    <col min="260" max="260" width="11.42578125" customWidth="1"/>
    <col min="262" max="262" width="11.42578125" customWidth="1"/>
    <col min="263" max="263" width="2.42578125" customWidth="1"/>
    <col min="264" max="264" width="11.140625" customWidth="1"/>
    <col min="513" max="513" width="5" customWidth="1"/>
    <col min="514" max="514" width="44.42578125" customWidth="1"/>
    <col min="515" max="515" width="17.28515625" customWidth="1"/>
    <col min="516" max="516" width="11.42578125" customWidth="1"/>
    <col min="518" max="518" width="11.42578125" customWidth="1"/>
    <col min="519" max="519" width="2.42578125" customWidth="1"/>
    <col min="520" max="520" width="11.140625" customWidth="1"/>
    <col min="769" max="769" width="5" customWidth="1"/>
    <col min="770" max="770" width="44.42578125" customWidth="1"/>
    <col min="771" max="771" width="17.28515625" customWidth="1"/>
    <col min="772" max="772" width="11.42578125" customWidth="1"/>
    <col min="774" max="774" width="11.42578125" customWidth="1"/>
    <col min="775" max="775" width="2.42578125" customWidth="1"/>
    <col min="776" max="776" width="11.140625" customWidth="1"/>
    <col min="1025" max="1025" width="5" customWidth="1"/>
    <col min="1026" max="1026" width="44.42578125" customWidth="1"/>
    <col min="1027" max="1027" width="17.28515625" customWidth="1"/>
    <col min="1028" max="1028" width="11.42578125" customWidth="1"/>
    <col min="1030" max="1030" width="11.42578125" customWidth="1"/>
    <col min="1031" max="1031" width="2.42578125" customWidth="1"/>
    <col min="1032" max="1032" width="11.140625" customWidth="1"/>
    <col min="1281" max="1281" width="5" customWidth="1"/>
    <col min="1282" max="1282" width="44.42578125" customWidth="1"/>
    <col min="1283" max="1283" width="17.28515625" customWidth="1"/>
    <col min="1284" max="1284" width="11.42578125" customWidth="1"/>
    <col min="1286" max="1286" width="11.42578125" customWidth="1"/>
    <col min="1287" max="1287" width="2.42578125" customWidth="1"/>
    <col min="1288" max="1288" width="11.140625" customWidth="1"/>
    <col min="1537" max="1537" width="5" customWidth="1"/>
    <col min="1538" max="1538" width="44.42578125" customWidth="1"/>
    <col min="1539" max="1539" width="17.28515625" customWidth="1"/>
    <col min="1540" max="1540" width="11.42578125" customWidth="1"/>
    <col min="1542" max="1542" width="11.42578125" customWidth="1"/>
    <col min="1543" max="1543" width="2.42578125" customWidth="1"/>
    <col min="1544" max="1544" width="11.140625" customWidth="1"/>
    <col min="1793" max="1793" width="5" customWidth="1"/>
    <col min="1794" max="1794" width="44.42578125" customWidth="1"/>
    <col min="1795" max="1795" width="17.28515625" customWidth="1"/>
    <col min="1796" max="1796" width="11.42578125" customWidth="1"/>
    <col min="1798" max="1798" width="11.42578125" customWidth="1"/>
    <col min="1799" max="1799" width="2.42578125" customWidth="1"/>
    <col min="1800" max="1800" width="11.140625" customWidth="1"/>
    <col min="2049" max="2049" width="5" customWidth="1"/>
    <col min="2050" max="2050" width="44.42578125" customWidth="1"/>
    <col min="2051" max="2051" width="17.28515625" customWidth="1"/>
    <col min="2052" max="2052" width="11.42578125" customWidth="1"/>
    <col min="2054" max="2054" width="11.42578125" customWidth="1"/>
    <col min="2055" max="2055" width="2.42578125" customWidth="1"/>
    <col min="2056" max="2056" width="11.140625" customWidth="1"/>
    <col min="2305" max="2305" width="5" customWidth="1"/>
    <col min="2306" max="2306" width="44.42578125" customWidth="1"/>
    <col min="2307" max="2307" width="17.28515625" customWidth="1"/>
    <col min="2308" max="2308" width="11.42578125" customWidth="1"/>
    <col min="2310" max="2310" width="11.42578125" customWidth="1"/>
    <col min="2311" max="2311" width="2.42578125" customWidth="1"/>
    <col min="2312" max="2312" width="11.140625" customWidth="1"/>
    <col min="2561" max="2561" width="5" customWidth="1"/>
    <col min="2562" max="2562" width="44.42578125" customWidth="1"/>
    <col min="2563" max="2563" width="17.28515625" customWidth="1"/>
    <col min="2564" max="2564" width="11.42578125" customWidth="1"/>
    <col min="2566" max="2566" width="11.42578125" customWidth="1"/>
    <col min="2567" max="2567" width="2.42578125" customWidth="1"/>
    <col min="2568" max="2568" width="11.140625" customWidth="1"/>
    <col min="2817" max="2817" width="5" customWidth="1"/>
    <col min="2818" max="2818" width="44.42578125" customWidth="1"/>
    <col min="2819" max="2819" width="17.28515625" customWidth="1"/>
    <col min="2820" max="2820" width="11.42578125" customWidth="1"/>
    <col min="2822" max="2822" width="11.42578125" customWidth="1"/>
    <col min="2823" max="2823" width="2.42578125" customWidth="1"/>
    <col min="2824" max="2824" width="11.140625" customWidth="1"/>
    <col min="3073" max="3073" width="5" customWidth="1"/>
    <col min="3074" max="3074" width="44.42578125" customWidth="1"/>
    <col min="3075" max="3075" width="17.28515625" customWidth="1"/>
    <col min="3076" max="3076" width="11.42578125" customWidth="1"/>
    <col min="3078" max="3078" width="11.42578125" customWidth="1"/>
    <col min="3079" max="3079" width="2.42578125" customWidth="1"/>
    <col min="3080" max="3080" width="11.140625" customWidth="1"/>
    <col min="3329" max="3329" width="5" customWidth="1"/>
    <col min="3330" max="3330" width="44.42578125" customWidth="1"/>
    <col min="3331" max="3331" width="17.28515625" customWidth="1"/>
    <col min="3332" max="3332" width="11.42578125" customWidth="1"/>
    <col min="3334" max="3334" width="11.42578125" customWidth="1"/>
    <col min="3335" max="3335" width="2.42578125" customWidth="1"/>
    <col min="3336" max="3336" width="11.140625" customWidth="1"/>
    <col min="3585" max="3585" width="5" customWidth="1"/>
    <col min="3586" max="3586" width="44.42578125" customWidth="1"/>
    <col min="3587" max="3587" width="17.28515625" customWidth="1"/>
    <col min="3588" max="3588" width="11.42578125" customWidth="1"/>
    <col min="3590" max="3590" width="11.42578125" customWidth="1"/>
    <col min="3591" max="3591" width="2.42578125" customWidth="1"/>
    <col min="3592" max="3592" width="11.140625" customWidth="1"/>
    <col min="3841" max="3841" width="5" customWidth="1"/>
    <col min="3842" max="3842" width="44.42578125" customWidth="1"/>
    <col min="3843" max="3843" width="17.28515625" customWidth="1"/>
    <col min="3844" max="3844" width="11.42578125" customWidth="1"/>
    <col min="3846" max="3846" width="11.42578125" customWidth="1"/>
    <col min="3847" max="3847" width="2.42578125" customWidth="1"/>
    <col min="3848" max="3848" width="11.140625" customWidth="1"/>
    <col min="4097" max="4097" width="5" customWidth="1"/>
    <col min="4098" max="4098" width="44.42578125" customWidth="1"/>
    <col min="4099" max="4099" width="17.28515625" customWidth="1"/>
    <col min="4100" max="4100" width="11.42578125" customWidth="1"/>
    <col min="4102" max="4102" width="11.42578125" customWidth="1"/>
    <col min="4103" max="4103" width="2.42578125" customWidth="1"/>
    <col min="4104" max="4104" width="11.140625" customWidth="1"/>
    <col min="4353" max="4353" width="5" customWidth="1"/>
    <col min="4354" max="4354" width="44.42578125" customWidth="1"/>
    <col min="4355" max="4355" width="17.28515625" customWidth="1"/>
    <col min="4356" max="4356" width="11.42578125" customWidth="1"/>
    <col min="4358" max="4358" width="11.42578125" customWidth="1"/>
    <col min="4359" max="4359" width="2.42578125" customWidth="1"/>
    <col min="4360" max="4360" width="11.140625" customWidth="1"/>
    <col min="4609" max="4609" width="5" customWidth="1"/>
    <col min="4610" max="4610" width="44.42578125" customWidth="1"/>
    <col min="4611" max="4611" width="17.28515625" customWidth="1"/>
    <col min="4612" max="4612" width="11.42578125" customWidth="1"/>
    <col min="4614" max="4614" width="11.42578125" customWidth="1"/>
    <col min="4615" max="4615" width="2.42578125" customWidth="1"/>
    <col min="4616" max="4616" width="11.140625" customWidth="1"/>
    <col min="4865" max="4865" width="5" customWidth="1"/>
    <col min="4866" max="4866" width="44.42578125" customWidth="1"/>
    <col min="4867" max="4867" width="17.28515625" customWidth="1"/>
    <col min="4868" max="4868" width="11.42578125" customWidth="1"/>
    <col min="4870" max="4870" width="11.42578125" customWidth="1"/>
    <col min="4871" max="4871" width="2.42578125" customWidth="1"/>
    <col min="4872" max="4872" width="11.140625" customWidth="1"/>
    <col min="5121" max="5121" width="5" customWidth="1"/>
    <col min="5122" max="5122" width="44.42578125" customWidth="1"/>
    <col min="5123" max="5123" width="17.28515625" customWidth="1"/>
    <col min="5124" max="5124" width="11.42578125" customWidth="1"/>
    <col min="5126" max="5126" width="11.42578125" customWidth="1"/>
    <col min="5127" max="5127" width="2.42578125" customWidth="1"/>
    <col min="5128" max="5128" width="11.140625" customWidth="1"/>
    <col min="5377" max="5377" width="5" customWidth="1"/>
    <col min="5378" max="5378" width="44.42578125" customWidth="1"/>
    <col min="5379" max="5379" width="17.28515625" customWidth="1"/>
    <col min="5380" max="5380" width="11.42578125" customWidth="1"/>
    <col min="5382" max="5382" width="11.42578125" customWidth="1"/>
    <col min="5383" max="5383" width="2.42578125" customWidth="1"/>
    <col min="5384" max="5384" width="11.140625" customWidth="1"/>
    <col min="5633" max="5633" width="5" customWidth="1"/>
    <col min="5634" max="5634" width="44.42578125" customWidth="1"/>
    <col min="5635" max="5635" width="17.28515625" customWidth="1"/>
    <col min="5636" max="5636" width="11.42578125" customWidth="1"/>
    <col min="5638" max="5638" width="11.42578125" customWidth="1"/>
    <col min="5639" max="5639" width="2.42578125" customWidth="1"/>
    <col min="5640" max="5640" width="11.140625" customWidth="1"/>
    <col min="5889" max="5889" width="5" customWidth="1"/>
    <col min="5890" max="5890" width="44.42578125" customWidth="1"/>
    <col min="5891" max="5891" width="17.28515625" customWidth="1"/>
    <col min="5892" max="5892" width="11.42578125" customWidth="1"/>
    <col min="5894" max="5894" width="11.42578125" customWidth="1"/>
    <col min="5895" max="5895" width="2.42578125" customWidth="1"/>
    <col min="5896" max="5896" width="11.140625" customWidth="1"/>
    <col min="6145" max="6145" width="5" customWidth="1"/>
    <col min="6146" max="6146" width="44.42578125" customWidth="1"/>
    <col min="6147" max="6147" width="17.28515625" customWidth="1"/>
    <col min="6148" max="6148" width="11.42578125" customWidth="1"/>
    <col min="6150" max="6150" width="11.42578125" customWidth="1"/>
    <col min="6151" max="6151" width="2.42578125" customWidth="1"/>
    <col min="6152" max="6152" width="11.140625" customWidth="1"/>
    <col min="6401" max="6401" width="5" customWidth="1"/>
    <col min="6402" max="6402" width="44.42578125" customWidth="1"/>
    <col min="6403" max="6403" width="17.28515625" customWidth="1"/>
    <col min="6404" max="6404" width="11.42578125" customWidth="1"/>
    <col min="6406" max="6406" width="11.42578125" customWidth="1"/>
    <col min="6407" max="6407" width="2.42578125" customWidth="1"/>
    <col min="6408" max="6408" width="11.140625" customWidth="1"/>
    <col min="6657" max="6657" width="5" customWidth="1"/>
    <col min="6658" max="6658" width="44.42578125" customWidth="1"/>
    <col min="6659" max="6659" width="17.28515625" customWidth="1"/>
    <col min="6660" max="6660" width="11.42578125" customWidth="1"/>
    <col min="6662" max="6662" width="11.42578125" customWidth="1"/>
    <col min="6663" max="6663" width="2.42578125" customWidth="1"/>
    <col min="6664" max="6664" width="11.140625" customWidth="1"/>
    <col min="6913" max="6913" width="5" customWidth="1"/>
    <col min="6914" max="6914" width="44.42578125" customWidth="1"/>
    <col min="6915" max="6915" width="17.28515625" customWidth="1"/>
    <col min="6916" max="6916" width="11.42578125" customWidth="1"/>
    <col min="6918" max="6918" width="11.42578125" customWidth="1"/>
    <col min="6919" max="6919" width="2.42578125" customWidth="1"/>
    <col min="6920" max="6920" width="11.140625" customWidth="1"/>
    <col min="7169" max="7169" width="5" customWidth="1"/>
    <col min="7170" max="7170" width="44.42578125" customWidth="1"/>
    <col min="7171" max="7171" width="17.28515625" customWidth="1"/>
    <col min="7172" max="7172" width="11.42578125" customWidth="1"/>
    <col min="7174" max="7174" width="11.42578125" customWidth="1"/>
    <col min="7175" max="7175" width="2.42578125" customWidth="1"/>
    <col min="7176" max="7176" width="11.140625" customWidth="1"/>
    <col min="7425" max="7425" width="5" customWidth="1"/>
    <col min="7426" max="7426" width="44.42578125" customWidth="1"/>
    <col min="7427" max="7427" width="17.28515625" customWidth="1"/>
    <col min="7428" max="7428" width="11.42578125" customWidth="1"/>
    <col min="7430" max="7430" width="11.42578125" customWidth="1"/>
    <col min="7431" max="7431" width="2.42578125" customWidth="1"/>
    <col min="7432" max="7432" width="11.140625" customWidth="1"/>
    <col min="7681" max="7681" width="5" customWidth="1"/>
    <col min="7682" max="7682" width="44.42578125" customWidth="1"/>
    <col min="7683" max="7683" width="17.28515625" customWidth="1"/>
    <col min="7684" max="7684" width="11.42578125" customWidth="1"/>
    <col min="7686" max="7686" width="11.42578125" customWidth="1"/>
    <col min="7687" max="7687" width="2.42578125" customWidth="1"/>
    <col min="7688" max="7688" width="11.140625" customWidth="1"/>
    <col min="7937" max="7937" width="5" customWidth="1"/>
    <col min="7938" max="7938" width="44.42578125" customWidth="1"/>
    <col min="7939" max="7939" width="17.28515625" customWidth="1"/>
    <col min="7940" max="7940" width="11.42578125" customWidth="1"/>
    <col min="7942" max="7942" width="11.42578125" customWidth="1"/>
    <col min="7943" max="7943" width="2.42578125" customWidth="1"/>
    <col min="7944" max="7944" width="11.140625" customWidth="1"/>
    <col min="8193" max="8193" width="5" customWidth="1"/>
    <col min="8194" max="8194" width="44.42578125" customWidth="1"/>
    <col min="8195" max="8195" width="17.28515625" customWidth="1"/>
    <col min="8196" max="8196" width="11.42578125" customWidth="1"/>
    <col min="8198" max="8198" width="11.42578125" customWidth="1"/>
    <col min="8199" max="8199" width="2.42578125" customWidth="1"/>
    <col min="8200" max="8200" width="11.140625" customWidth="1"/>
    <col min="8449" max="8449" width="5" customWidth="1"/>
    <col min="8450" max="8450" width="44.42578125" customWidth="1"/>
    <col min="8451" max="8451" width="17.28515625" customWidth="1"/>
    <col min="8452" max="8452" width="11.42578125" customWidth="1"/>
    <col min="8454" max="8454" width="11.42578125" customWidth="1"/>
    <col min="8455" max="8455" width="2.42578125" customWidth="1"/>
    <col min="8456" max="8456" width="11.140625" customWidth="1"/>
    <col min="8705" max="8705" width="5" customWidth="1"/>
    <col min="8706" max="8706" width="44.42578125" customWidth="1"/>
    <col min="8707" max="8707" width="17.28515625" customWidth="1"/>
    <col min="8708" max="8708" width="11.42578125" customWidth="1"/>
    <col min="8710" max="8710" width="11.42578125" customWidth="1"/>
    <col min="8711" max="8711" width="2.42578125" customWidth="1"/>
    <col min="8712" max="8712" width="11.140625" customWidth="1"/>
    <col min="8961" max="8961" width="5" customWidth="1"/>
    <col min="8962" max="8962" width="44.42578125" customWidth="1"/>
    <col min="8963" max="8963" width="17.28515625" customWidth="1"/>
    <col min="8964" max="8964" width="11.42578125" customWidth="1"/>
    <col min="8966" max="8966" width="11.42578125" customWidth="1"/>
    <col min="8967" max="8967" width="2.42578125" customWidth="1"/>
    <col min="8968" max="8968" width="11.140625" customWidth="1"/>
    <col min="9217" max="9217" width="5" customWidth="1"/>
    <col min="9218" max="9218" width="44.42578125" customWidth="1"/>
    <col min="9219" max="9219" width="17.28515625" customWidth="1"/>
    <col min="9220" max="9220" width="11.42578125" customWidth="1"/>
    <col min="9222" max="9222" width="11.42578125" customWidth="1"/>
    <col min="9223" max="9223" width="2.42578125" customWidth="1"/>
    <col min="9224" max="9224" width="11.140625" customWidth="1"/>
    <col min="9473" max="9473" width="5" customWidth="1"/>
    <col min="9474" max="9474" width="44.42578125" customWidth="1"/>
    <col min="9475" max="9475" width="17.28515625" customWidth="1"/>
    <col min="9476" max="9476" width="11.42578125" customWidth="1"/>
    <col min="9478" max="9478" width="11.42578125" customWidth="1"/>
    <col min="9479" max="9479" width="2.42578125" customWidth="1"/>
    <col min="9480" max="9480" width="11.140625" customWidth="1"/>
    <col min="9729" max="9729" width="5" customWidth="1"/>
    <col min="9730" max="9730" width="44.42578125" customWidth="1"/>
    <col min="9731" max="9731" width="17.28515625" customWidth="1"/>
    <col min="9732" max="9732" width="11.42578125" customWidth="1"/>
    <col min="9734" max="9734" width="11.42578125" customWidth="1"/>
    <col min="9735" max="9735" width="2.42578125" customWidth="1"/>
    <col min="9736" max="9736" width="11.140625" customWidth="1"/>
    <col min="9985" max="9985" width="5" customWidth="1"/>
    <col min="9986" max="9986" width="44.42578125" customWidth="1"/>
    <col min="9987" max="9987" width="17.28515625" customWidth="1"/>
    <col min="9988" max="9988" width="11.42578125" customWidth="1"/>
    <col min="9990" max="9990" width="11.42578125" customWidth="1"/>
    <col min="9991" max="9991" width="2.42578125" customWidth="1"/>
    <col min="9992" max="9992" width="11.140625" customWidth="1"/>
    <col min="10241" max="10241" width="5" customWidth="1"/>
    <col min="10242" max="10242" width="44.42578125" customWidth="1"/>
    <col min="10243" max="10243" width="17.28515625" customWidth="1"/>
    <col min="10244" max="10244" width="11.42578125" customWidth="1"/>
    <col min="10246" max="10246" width="11.42578125" customWidth="1"/>
    <col min="10247" max="10247" width="2.42578125" customWidth="1"/>
    <col min="10248" max="10248" width="11.140625" customWidth="1"/>
    <col min="10497" max="10497" width="5" customWidth="1"/>
    <col min="10498" max="10498" width="44.42578125" customWidth="1"/>
    <col min="10499" max="10499" width="17.28515625" customWidth="1"/>
    <col min="10500" max="10500" width="11.42578125" customWidth="1"/>
    <col min="10502" max="10502" width="11.42578125" customWidth="1"/>
    <col min="10503" max="10503" width="2.42578125" customWidth="1"/>
    <col min="10504" max="10504" width="11.140625" customWidth="1"/>
    <col min="10753" max="10753" width="5" customWidth="1"/>
    <col min="10754" max="10754" width="44.42578125" customWidth="1"/>
    <col min="10755" max="10755" width="17.28515625" customWidth="1"/>
    <col min="10756" max="10756" width="11.42578125" customWidth="1"/>
    <col min="10758" max="10758" width="11.42578125" customWidth="1"/>
    <col min="10759" max="10759" width="2.42578125" customWidth="1"/>
    <col min="10760" max="10760" width="11.140625" customWidth="1"/>
    <col min="11009" max="11009" width="5" customWidth="1"/>
    <col min="11010" max="11010" width="44.42578125" customWidth="1"/>
    <col min="11011" max="11011" width="17.28515625" customWidth="1"/>
    <col min="11012" max="11012" width="11.42578125" customWidth="1"/>
    <col min="11014" max="11014" width="11.42578125" customWidth="1"/>
    <col min="11015" max="11015" width="2.42578125" customWidth="1"/>
    <col min="11016" max="11016" width="11.140625" customWidth="1"/>
    <col min="11265" max="11265" width="5" customWidth="1"/>
    <col min="11266" max="11266" width="44.42578125" customWidth="1"/>
    <col min="11267" max="11267" width="17.28515625" customWidth="1"/>
    <col min="11268" max="11268" width="11.42578125" customWidth="1"/>
    <col min="11270" max="11270" width="11.42578125" customWidth="1"/>
    <col min="11271" max="11271" width="2.42578125" customWidth="1"/>
    <col min="11272" max="11272" width="11.140625" customWidth="1"/>
    <col min="11521" max="11521" width="5" customWidth="1"/>
    <col min="11522" max="11522" width="44.42578125" customWidth="1"/>
    <col min="11523" max="11523" width="17.28515625" customWidth="1"/>
    <col min="11524" max="11524" width="11.42578125" customWidth="1"/>
    <col min="11526" max="11526" width="11.42578125" customWidth="1"/>
    <col min="11527" max="11527" width="2.42578125" customWidth="1"/>
    <col min="11528" max="11528" width="11.140625" customWidth="1"/>
    <col min="11777" max="11777" width="5" customWidth="1"/>
    <col min="11778" max="11778" width="44.42578125" customWidth="1"/>
    <col min="11779" max="11779" width="17.28515625" customWidth="1"/>
    <col min="11780" max="11780" width="11.42578125" customWidth="1"/>
    <col min="11782" max="11782" width="11.42578125" customWidth="1"/>
    <col min="11783" max="11783" width="2.42578125" customWidth="1"/>
    <col min="11784" max="11784" width="11.140625" customWidth="1"/>
    <col min="12033" max="12033" width="5" customWidth="1"/>
    <col min="12034" max="12034" width="44.42578125" customWidth="1"/>
    <col min="12035" max="12035" width="17.28515625" customWidth="1"/>
    <col min="12036" max="12036" width="11.42578125" customWidth="1"/>
    <col min="12038" max="12038" width="11.42578125" customWidth="1"/>
    <col min="12039" max="12039" width="2.42578125" customWidth="1"/>
    <col min="12040" max="12040" width="11.140625" customWidth="1"/>
    <col min="12289" max="12289" width="5" customWidth="1"/>
    <col min="12290" max="12290" width="44.42578125" customWidth="1"/>
    <col min="12291" max="12291" width="17.28515625" customWidth="1"/>
    <col min="12292" max="12292" width="11.42578125" customWidth="1"/>
    <col min="12294" max="12294" width="11.42578125" customWidth="1"/>
    <col min="12295" max="12295" width="2.42578125" customWidth="1"/>
    <col min="12296" max="12296" width="11.140625" customWidth="1"/>
    <col min="12545" max="12545" width="5" customWidth="1"/>
    <col min="12546" max="12546" width="44.42578125" customWidth="1"/>
    <col min="12547" max="12547" width="17.28515625" customWidth="1"/>
    <col min="12548" max="12548" width="11.42578125" customWidth="1"/>
    <col min="12550" max="12550" width="11.42578125" customWidth="1"/>
    <col min="12551" max="12551" width="2.42578125" customWidth="1"/>
    <col min="12552" max="12552" width="11.140625" customWidth="1"/>
    <col min="12801" max="12801" width="5" customWidth="1"/>
    <col min="12802" max="12802" width="44.42578125" customWidth="1"/>
    <col min="12803" max="12803" width="17.28515625" customWidth="1"/>
    <col min="12804" max="12804" width="11.42578125" customWidth="1"/>
    <col min="12806" max="12806" width="11.42578125" customWidth="1"/>
    <col min="12807" max="12807" width="2.42578125" customWidth="1"/>
    <col min="12808" max="12808" width="11.140625" customWidth="1"/>
    <col min="13057" max="13057" width="5" customWidth="1"/>
    <col min="13058" max="13058" width="44.42578125" customWidth="1"/>
    <col min="13059" max="13059" width="17.28515625" customWidth="1"/>
    <col min="13060" max="13060" width="11.42578125" customWidth="1"/>
    <col min="13062" max="13062" width="11.42578125" customWidth="1"/>
    <col min="13063" max="13063" width="2.42578125" customWidth="1"/>
    <col min="13064" max="13064" width="11.140625" customWidth="1"/>
    <col min="13313" max="13313" width="5" customWidth="1"/>
    <col min="13314" max="13314" width="44.42578125" customWidth="1"/>
    <col min="13315" max="13315" width="17.28515625" customWidth="1"/>
    <col min="13316" max="13316" width="11.42578125" customWidth="1"/>
    <col min="13318" max="13318" width="11.42578125" customWidth="1"/>
    <col min="13319" max="13319" width="2.42578125" customWidth="1"/>
    <col min="13320" max="13320" width="11.140625" customWidth="1"/>
    <col min="13569" max="13569" width="5" customWidth="1"/>
    <col min="13570" max="13570" width="44.42578125" customWidth="1"/>
    <col min="13571" max="13571" width="17.28515625" customWidth="1"/>
    <col min="13572" max="13572" width="11.42578125" customWidth="1"/>
    <col min="13574" max="13574" width="11.42578125" customWidth="1"/>
    <col min="13575" max="13575" width="2.42578125" customWidth="1"/>
    <col min="13576" max="13576" width="11.140625" customWidth="1"/>
    <col min="13825" max="13825" width="5" customWidth="1"/>
    <col min="13826" max="13826" width="44.42578125" customWidth="1"/>
    <col min="13827" max="13827" width="17.28515625" customWidth="1"/>
    <col min="13828" max="13828" width="11.42578125" customWidth="1"/>
    <col min="13830" max="13830" width="11.42578125" customWidth="1"/>
    <col min="13831" max="13831" width="2.42578125" customWidth="1"/>
    <col min="13832" max="13832" width="11.140625" customWidth="1"/>
    <col min="14081" max="14081" width="5" customWidth="1"/>
    <col min="14082" max="14082" width="44.42578125" customWidth="1"/>
    <col min="14083" max="14083" width="17.28515625" customWidth="1"/>
    <col min="14084" max="14084" width="11.42578125" customWidth="1"/>
    <col min="14086" max="14086" width="11.42578125" customWidth="1"/>
    <col min="14087" max="14087" width="2.42578125" customWidth="1"/>
    <col min="14088" max="14088" width="11.140625" customWidth="1"/>
    <col min="14337" max="14337" width="5" customWidth="1"/>
    <col min="14338" max="14338" width="44.42578125" customWidth="1"/>
    <col min="14339" max="14339" width="17.28515625" customWidth="1"/>
    <col min="14340" max="14340" width="11.42578125" customWidth="1"/>
    <col min="14342" max="14342" width="11.42578125" customWidth="1"/>
    <col min="14343" max="14343" width="2.42578125" customWidth="1"/>
    <col min="14344" max="14344" width="11.140625" customWidth="1"/>
    <col min="14593" max="14593" width="5" customWidth="1"/>
    <col min="14594" max="14594" width="44.42578125" customWidth="1"/>
    <col min="14595" max="14595" width="17.28515625" customWidth="1"/>
    <col min="14596" max="14596" width="11.42578125" customWidth="1"/>
    <col min="14598" max="14598" width="11.42578125" customWidth="1"/>
    <col min="14599" max="14599" width="2.42578125" customWidth="1"/>
    <col min="14600" max="14600" width="11.140625" customWidth="1"/>
    <col min="14849" max="14849" width="5" customWidth="1"/>
    <col min="14850" max="14850" width="44.42578125" customWidth="1"/>
    <col min="14851" max="14851" width="17.28515625" customWidth="1"/>
    <col min="14852" max="14852" width="11.42578125" customWidth="1"/>
    <col min="14854" max="14854" width="11.42578125" customWidth="1"/>
    <col min="14855" max="14855" width="2.42578125" customWidth="1"/>
    <col min="14856" max="14856" width="11.140625" customWidth="1"/>
    <col min="15105" max="15105" width="5" customWidth="1"/>
    <col min="15106" max="15106" width="44.42578125" customWidth="1"/>
    <col min="15107" max="15107" width="17.28515625" customWidth="1"/>
    <col min="15108" max="15108" width="11.42578125" customWidth="1"/>
    <col min="15110" max="15110" width="11.42578125" customWidth="1"/>
    <col min="15111" max="15111" width="2.42578125" customWidth="1"/>
    <col min="15112" max="15112" width="11.140625" customWidth="1"/>
    <col min="15361" max="15361" width="5" customWidth="1"/>
    <col min="15362" max="15362" width="44.42578125" customWidth="1"/>
    <col min="15363" max="15363" width="17.28515625" customWidth="1"/>
    <col min="15364" max="15364" width="11.42578125" customWidth="1"/>
    <col min="15366" max="15366" width="11.42578125" customWidth="1"/>
    <col min="15367" max="15367" width="2.42578125" customWidth="1"/>
    <col min="15368" max="15368" width="11.140625" customWidth="1"/>
    <col min="15617" max="15617" width="5" customWidth="1"/>
    <col min="15618" max="15618" width="44.42578125" customWidth="1"/>
    <col min="15619" max="15619" width="17.28515625" customWidth="1"/>
    <col min="15620" max="15620" width="11.42578125" customWidth="1"/>
    <col min="15622" max="15622" width="11.42578125" customWidth="1"/>
    <col min="15623" max="15623" width="2.42578125" customWidth="1"/>
    <col min="15624" max="15624" width="11.140625" customWidth="1"/>
    <col min="15873" max="15873" width="5" customWidth="1"/>
    <col min="15874" max="15874" width="44.42578125" customWidth="1"/>
    <col min="15875" max="15875" width="17.28515625" customWidth="1"/>
    <col min="15876" max="15876" width="11.42578125" customWidth="1"/>
    <col min="15878" max="15878" width="11.42578125" customWidth="1"/>
    <col min="15879" max="15879" width="2.42578125" customWidth="1"/>
    <col min="15880" max="15880" width="11.140625" customWidth="1"/>
    <col min="16129" max="16129" width="5" customWidth="1"/>
    <col min="16130" max="16130" width="44.42578125" customWidth="1"/>
    <col min="16131" max="16131" width="17.28515625" customWidth="1"/>
    <col min="16132" max="16132" width="11.42578125" customWidth="1"/>
    <col min="16134" max="16134" width="11.42578125" customWidth="1"/>
    <col min="16135" max="16135" width="2.42578125" customWidth="1"/>
    <col min="16136" max="16136" width="11.140625" customWidth="1"/>
  </cols>
  <sheetData>
    <row r="1" spans="1:8" ht="19.5" thickBot="1" x14ac:dyDescent="0.35">
      <c r="A1" s="1" t="s">
        <v>0</v>
      </c>
    </row>
    <row r="2" spans="1:8" x14ac:dyDescent="0.25">
      <c r="C2" s="5"/>
      <c r="D2" s="6"/>
      <c r="E2" s="7" t="s">
        <v>1</v>
      </c>
      <c r="F2" s="8">
        <v>124</v>
      </c>
    </row>
    <row r="3" spans="1:8" x14ac:dyDescent="0.25">
      <c r="C3" s="9"/>
      <c r="D3" s="10"/>
      <c r="E3" s="11" t="s">
        <v>2</v>
      </c>
      <c r="F3" s="12">
        <v>1.55</v>
      </c>
    </row>
    <row r="4" spans="1:8" x14ac:dyDescent="0.25">
      <c r="C4" s="13"/>
      <c r="D4" s="14"/>
      <c r="E4" s="15" t="s">
        <v>3</v>
      </c>
      <c r="F4" s="16">
        <f>F2*F3</f>
        <v>192.20000000000002</v>
      </c>
    </row>
    <row r="5" spans="1:8" x14ac:dyDescent="0.25">
      <c r="C5" s="9"/>
      <c r="D5" s="10"/>
      <c r="E5" s="11" t="s">
        <v>4</v>
      </c>
      <c r="F5" s="17">
        <v>1.25</v>
      </c>
      <c r="G5" s="18"/>
    </row>
    <row r="6" spans="1:8" ht="15.75" thickBot="1" x14ac:dyDescent="0.3">
      <c r="C6" s="19"/>
      <c r="D6" s="20"/>
      <c r="E6" s="21" t="s">
        <v>5</v>
      </c>
      <c r="F6" s="22">
        <v>110</v>
      </c>
      <c r="G6" s="18"/>
    </row>
    <row r="7" spans="1:8" x14ac:dyDescent="0.25">
      <c r="E7" s="23"/>
      <c r="F7" s="24"/>
      <c r="G7" s="18"/>
    </row>
    <row r="8" spans="1:8" ht="15" customHeight="1" x14ac:dyDescent="0.25">
      <c r="A8" s="25" t="s">
        <v>6</v>
      </c>
      <c r="B8" s="26"/>
      <c r="C8" s="27"/>
      <c r="F8" s="24"/>
      <c r="G8" s="18"/>
    </row>
    <row r="9" spans="1:8" ht="15" customHeight="1" x14ac:dyDescent="0.25">
      <c r="A9" s="28"/>
      <c r="B9" s="29" t="s">
        <v>7</v>
      </c>
      <c r="C9" s="30"/>
      <c r="D9" s="31"/>
      <c r="E9" s="32">
        <v>0.7</v>
      </c>
      <c r="F9" s="33"/>
      <c r="G9" s="34"/>
      <c r="H9" s="35"/>
    </row>
    <row r="10" spans="1:8" ht="15" customHeight="1" x14ac:dyDescent="0.25">
      <c r="A10" s="28" t="s">
        <v>8</v>
      </c>
      <c r="B10" s="28" t="s">
        <v>9</v>
      </c>
      <c r="C10" s="30" t="s">
        <v>10</v>
      </c>
      <c r="D10" s="36">
        <v>46</v>
      </c>
      <c r="E10" s="37">
        <f>E9</f>
        <v>0.7</v>
      </c>
      <c r="F10" s="38">
        <f>$F$4*E10</f>
        <v>134.54</v>
      </c>
      <c r="G10" s="39"/>
      <c r="H10" s="40">
        <f>D10*F10</f>
        <v>6188.8399999999992</v>
      </c>
    </row>
    <row r="11" spans="1:8" ht="15" customHeight="1" x14ac:dyDescent="0.25">
      <c r="A11" s="28" t="s">
        <v>11</v>
      </c>
      <c r="B11" s="28" t="s">
        <v>12</v>
      </c>
      <c r="C11" s="30" t="s">
        <v>10</v>
      </c>
      <c r="D11" s="36">
        <v>64</v>
      </c>
      <c r="E11" s="32">
        <v>0.2</v>
      </c>
      <c r="F11" s="38">
        <f>$F$10*E11</f>
        <v>26.908000000000001</v>
      </c>
      <c r="G11" s="39"/>
      <c r="H11" s="40">
        <f>D11*F11</f>
        <v>1722.1120000000001</v>
      </c>
    </row>
    <row r="12" spans="1:8" ht="15" customHeight="1" x14ac:dyDescent="0.25">
      <c r="A12" s="28" t="s">
        <v>13</v>
      </c>
      <c r="B12" s="28" t="s">
        <v>14</v>
      </c>
      <c r="C12" s="30" t="s">
        <v>10</v>
      </c>
      <c r="D12" s="36">
        <v>11</v>
      </c>
      <c r="E12" s="32">
        <v>0.1</v>
      </c>
      <c r="F12" s="38">
        <f>$F$10*E12+$F$11*E12</f>
        <v>16.1448</v>
      </c>
      <c r="G12" s="39"/>
      <c r="H12" s="40">
        <f>D12*F12</f>
        <v>177.59280000000001</v>
      </c>
    </row>
    <row r="13" spans="1:8" ht="15" customHeight="1" x14ac:dyDescent="0.25">
      <c r="A13" s="28"/>
      <c r="B13" s="28"/>
      <c r="C13" s="30"/>
      <c r="D13" s="41"/>
      <c r="E13" s="3"/>
      <c r="F13" s="42"/>
      <c r="G13" s="39"/>
      <c r="H13" s="40"/>
    </row>
    <row r="14" spans="1:8" ht="15" customHeight="1" x14ac:dyDescent="0.25">
      <c r="A14" s="28"/>
      <c r="B14" s="29" t="s">
        <v>15</v>
      </c>
      <c r="C14" s="30"/>
      <c r="D14" s="41"/>
      <c r="E14" s="3"/>
      <c r="F14" s="42"/>
      <c r="G14" s="39"/>
      <c r="H14" s="40"/>
    </row>
    <row r="15" spans="1:8" ht="15" customHeight="1" x14ac:dyDescent="0.25">
      <c r="A15" s="28" t="s">
        <v>8</v>
      </c>
      <c r="B15" s="28" t="s">
        <v>9</v>
      </c>
      <c r="C15" s="30" t="s">
        <v>10</v>
      </c>
      <c r="D15" s="36">
        <v>58</v>
      </c>
      <c r="E15" s="37">
        <f>1-E10</f>
        <v>0.30000000000000004</v>
      </c>
      <c r="F15" s="38">
        <f>$F$4*E15</f>
        <v>57.660000000000011</v>
      </c>
      <c r="G15" s="39"/>
      <c r="H15" s="40">
        <f>D15*F15</f>
        <v>3344.2800000000007</v>
      </c>
    </row>
    <row r="16" spans="1:8" ht="15" customHeight="1" x14ac:dyDescent="0.25">
      <c r="A16" s="28" t="s">
        <v>11</v>
      </c>
      <c r="B16" s="28" t="s">
        <v>12</v>
      </c>
      <c r="C16" s="30" t="s">
        <v>10</v>
      </c>
      <c r="D16" s="36">
        <v>75</v>
      </c>
      <c r="E16" s="32">
        <v>0.2</v>
      </c>
      <c r="F16" s="38">
        <f>$F$15*E16</f>
        <v>11.532000000000004</v>
      </c>
      <c r="G16" s="39"/>
      <c r="H16" s="40">
        <f>D16*F16</f>
        <v>864.90000000000032</v>
      </c>
    </row>
    <row r="17" spans="1:8" ht="15" customHeight="1" x14ac:dyDescent="0.25">
      <c r="A17" s="28" t="s">
        <v>13</v>
      </c>
      <c r="B17" s="28" t="s">
        <v>14</v>
      </c>
      <c r="C17" s="30" t="s">
        <v>10</v>
      </c>
      <c r="D17" s="36">
        <v>11</v>
      </c>
      <c r="E17" s="32">
        <v>0.1</v>
      </c>
      <c r="F17" s="38">
        <f>$F$15*E17+$F$16*E17</f>
        <v>6.9192000000000018</v>
      </c>
      <c r="G17" s="39"/>
      <c r="H17" s="40">
        <f>D17*F17</f>
        <v>76.111200000000025</v>
      </c>
    </row>
    <row r="18" spans="1:8" ht="15" customHeight="1" x14ac:dyDescent="0.25">
      <c r="A18" s="28"/>
      <c r="B18" s="28"/>
      <c r="C18" s="30"/>
      <c r="D18" s="41"/>
      <c r="E18" s="3"/>
      <c r="F18" s="42"/>
      <c r="G18" s="39"/>
      <c r="H18" s="40"/>
    </row>
    <row r="19" spans="1:8" ht="15" customHeight="1" x14ac:dyDescent="0.25">
      <c r="A19" s="43" t="s">
        <v>16</v>
      </c>
      <c r="B19" s="44"/>
      <c r="C19" s="45"/>
      <c r="D19" s="41"/>
      <c r="E19" s="3" t="s">
        <v>17</v>
      </c>
      <c r="F19" s="42"/>
      <c r="G19" s="39"/>
      <c r="H19" s="40"/>
    </row>
    <row r="20" spans="1:8" ht="15" customHeight="1" x14ac:dyDescent="0.25">
      <c r="A20" s="28" t="s">
        <v>18</v>
      </c>
      <c r="B20" s="28" t="s">
        <v>19</v>
      </c>
      <c r="C20" s="30" t="s">
        <v>20</v>
      </c>
      <c r="D20" s="36">
        <v>5</v>
      </c>
      <c r="E20" s="32">
        <v>0.75</v>
      </c>
      <c r="F20" s="38">
        <f>$F$4*E20</f>
        <v>144.15</v>
      </c>
      <c r="G20" s="39"/>
      <c r="H20" s="40">
        <f t="shared" ref="H20:H27" si="0">D20*F20</f>
        <v>720.75</v>
      </c>
    </row>
    <row r="21" spans="1:8" ht="15" customHeight="1" x14ac:dyDescent="0.25">
      <c r="A21" s="28" t="s">
        <v>21</v>
      </c>
      <c r="B21" s="28" t="s">
        <v>22</v>
      </c>
      <c r="C21" s="30" t="s">
        <v>20</v>
      </c>
      <c r="D21" s="36">
        <v>11</v>
      </c>
      <c r="E21" s="32">
        <v>0.75</v>
      </c>
      <c r="F21" s="38">
        <f t="shared" ref="F21:F27" si="1">$F$4*E21</f>
        <v>144.15</v>
      </c>
      <c r="G21" s="39"/>
      <c r="H21" s="40">
        <f t="shared" si="0"/>
        <v>1585.65</v>
      </c>
    </row>
    <row r="22" spans="1:8" ht="15" customHeight="1" x14ac:dyDescent="0.25">
      <c r="A22" s="28" t="s">
        <v>23</v>
      </c>
      <c r="B22" s="28" t="s">
        <v>24</v>
      </c>
      <c r="C22" s="30" t="s">
        <v>20</v>
      </c>
      <c r="D22" s="36">
        <v>9</v>
      </c>
      <c r="E22" s="32">
        <v>0.75</v>
      </c>
      <c r="F22" s="38">
        <f t="shared" si="1"/>
        <v>144.15</v>
      </c>
      <c r="G22" s="39"/>
      <c r="H22" s="40">
        <f t="shared" si="0"/>
        <v>1297.3500000000001</v>
      </c>
    </row>
    <row r="23" spans="1:8" ht="15" customHeight="1" x14ac:dyDescent="0.25">
      <c r="A23" s="28" t="s">
        <v>25</v>
      </c>
      <c r="B23" s="28" t="s">
        <v>26</v>
      </c>
      <c r="C23" s="30" t="s">
        <v>20</v>
      </c>
      <c r="D23" s="36">
        <v>12</v>
      </c>
      <c r="E23" s="32">
        <v>0.15</v>
      </c>
      <c r="F23" s="38">
        <f t="shared" si="1"/>
        <v>28.830000000000002</v>
      </c>
      <c r="G23" s="39"/>
      <c r="H23" s="40">
        <f t="shared" si="0"/>
        <v>345.96000000000004</v>
      </c>
    </row>
    <row r="24" spans="1:8" ht="15" customHeight="1" x14ac:dyDescent="0.25">
      <c r="A24" s="28" t="s">
        <v>27</v>
      </c>
      <c r="B24" s="28" t="s">
        <v>28</v>
      </c>
      <c r="C24" s="30" t="s">
        <v>29</v>
      </c>
      <c r="D24" s="36">
        <v>51</v>
      </c>
      <c r="E24" s="32">
        <v>0.05</v>
      </c>
      <c r="F24" s="38">
        <f t="shared" si="1"/>
        <v>9.6100000000000012</v>
      </c>
      <c r="G24" s="39"/>
      <c r="H24" s="40">
        <f t="shared" si="0"/>
        <v>490.11000000000007</v>
      </c>
    </row>
    <row r="25" spans="1:8" ht="15" customHeight="1" x14ac:dyDescent="0.25">
      <c r="A25" s="28" t="s">
        <v>30</v>
      </c>
      <c r="B25" s="28" t="s">
        <v>31</v>
      </c>
      <c r="C25" s="30" t="s">
        <v>29</v>
      </c>
      <c r="D25" s="36">
        <v>6</v>
      </c>
      <c r="E25" s="32">
        <v>0.05</v>
      </c>
      <c r="F25" s="38">
        <f t="shared" si="1"/>
        <v>9.6100000000000012</v>
      </c>
      <c r="G25" s="39"/>
      <c r="H25" s="40">
        <f t="shared" si="0"/>
        <v>57.660000000000011</v>
      </c>
    </row>
    <row r="26" spans="1:8" ht="15" customHeight="1" x14ac:dyDescent="0.25">
      <c r="A26" s="28" t="s">
        <v>32</v>
      </c>
      <c r="B26" s="28" t="s">
        <v>33</v>
      </c>
      <c r="C26" s="30" t="s">
        <v>34</v>
      </c>
      <c r="D26" s="36">
        <v>11</v>
      </c>
      <c r="E26" s="32">
        <v>0.2</v>
      </c>
      <c r="F26" s="38">
        <f t="shared" si="1"/>
        <v>38.440000000000005</v>
      </c>
      <c r="G26" s="39"/>
      <c r="H26" s="40">
        <f t="shared" si="0"/>
        <v>422.84000000000003</v>
      </c>
    </row>
    <row r="27" spans="1:8" ht="15" customHeight="1" x14ac:dyDescent="0.25">
      <c r="A27" s="28" t="s">
        <v>35</v>
      </c>
      <c r="B27" s="28" t="s">
        <v>36</v>
      </c>
      <c r="C27" s="30" t="s">
        <v>34</v>
      </c>
      <c r="D27" s="36">
        <v>3</v>
      </c>
      <c r="E27" s="32">
        <v>0.25</v>
      </c>
      <c r="F27" s="38">
        <f t="shared" si="1"/>
        <v>48.050000000000004</v>
      </c>
      <c r="G27" s="39"/>
      <c r="H27" s="40">
        <f t="shared" si="0"/>
        <v>144.15</v>
      </c>
    </row>
    <row r="28" spans="1:8" ht="15" customHeight="1" x14ac:dyDescent="0.25">
      <c r="A28" s="46"/>
      <c r="B28" s="47"/>
      <c r="C28" s="48"/>
      <c r="D28" s="41"/>
      <c r="E28" s="3"/>
      <c r="F28" s="42"/>
      <c r="G28" s="39"/>
      <c r="H28" s="40"/>
    </row>
    <row r="29" spans="1:8" ht="15" customHeight="1" x14ac:dyDescent="0.25">
      <c r="A29" s="43" t="s">
        <v>37</v>
      </c>
      <c r="B29" s="49"/>
      <c r="C29" s="45"/>
      <c r="D29" s="41"/>
      <c r="E29" s="3"/>
      <c r="F29" s="42"/>
      <c r="G29" s="39"/>
      <c r="H29" s="40"/>
    </row>
    <row r="30" spans="1:8" ht="15" customHeight="1" x14ac:dyDescent="0.25">
      <c r="A30" s="28" t="s">
        <v>38</v>
      </c>
      <c r="B30" s="28" t="s">
        <v>39</v>
      </c>
      <c r="C30" s="30" t="s">
        <v>40</v>
      </c>
      <c r="D30" s="36">
        <v>45</v>
      </c>
      <c r="E30" s="50">
        <f>F4*F5</f>
        <v>240.25000000000003</v>
      </c>
      <c r="H30" s="40">
        <f>D30*E30</f>
        <v>10811.250000000002</v>
      </c>
    </row>
    <row r="31" spans="1:8" ht="30" customHeight="1" x14ac:dyDescent="0.25">
      <c r="A31" s="28" t="s">
        <v>41</v>
      </c>
      <c r="B31" s="28" t="s">
        <v>42</v>
      </c>
      <c r="C31" s="30" t="s">
        <v>43</v>
      </c>
      <c r="D31" s="36">
        <v>0.15</v>
      </c>
      <c r="E31" s="51">
        <f>F4*F6</f>
        <v>21142.000000000004</v>
      </c>
      <c r="H31" s="40">
        <f>E31*(1-D31)</f>
        <v>17970.700000000004</v>
      </c>
    </row>
    <row r="32" spans="1:8" ht="15" customHeight="1" x14ac:dyDescent="0.25">
      <c r="A32" s="43"/>
      <c r="B32" s="49"/>
      <c r="C32" s="45"/>
      <c r="D32" s="41"/>
      <c r="E32" s="3"/>
      <c r="F32" s="42"/>
      <c r="G32" s="39"/>
      <c r="H32" s="40"/>
    </row>
    <row r="33" spans="1:9" ht="15" customHeight="1" x14ac:dyDescent="0.25">
      <c r="A33" s="43" t="s">
        <v>44</v>
      </c>
      <c r="B33" s="49"/>
      <c r="C33" s="45"/>
      <c r="D33" s="32">
        <v>0.91</v>
      </c>
      <c r="E33" s="32">
        <v>0.3</v>
      </c>
      <c r="F33" s="52">
        <v>75</v>
      </c>
      <c r="G33" s="53"/>
      <c r="I33">
        <f>+F2*4*E33</f>
        <v>148.79999999999998</v>
      </c>
    </row>
    <row r="34" spans="1:9" ht="30" customHeight="1" x14ac:dyDescent="0.25">
      <c r="A34" s="28" t="s">
        <v>45</v>
      </c>
      <c r="B34" s="28" t="s">
        <v>46</v>
      </c>
      <c r="C34" s="30" t="s">
        <v>47</v>
      </c>
      <c r="D34" s="36">
        <v>0.3</v>
      </c>
      <c r="E34" s="38">
        <f>F2*4*$E$33</f>
        <v>148.79999999999998</v>
      </c>
      <c r="F34" s="38">
        <f>F33*(1-$D$34)</f>
        <v>52.5</v>
      </c>
      <c r="G34" s="39"/>
      <c r="H34" s="40">
        <f>E34*F34</f>
        <v>7811.9999999999991</v>
      </c>
    </row>
    <row r="35" spans="1:9" ht="30" customHeight="1" x14ac:dyDescent="0.25">
      <c r="A35" s="28" t="s">
        <v>48</v>
      </c>
      <c r="B35" s="28" t="s">
        <v>49</v>
      </c>
      <c r="C35" s="30" t="s">
        <v>50</v>
      </c>
      <c r="D35" s="36">
        <v>17</v>
      </c>
      <c r="E35" s="38">
        <f>E34*D33/2</f>
        <v>67.703999999999994</v>
      </c>
      <c r="F35" s="39"/>
      <c r="G35" s="39"/>
      <c r="H35" s="40">
        <f>D35*E35</f>
        <v>1150.9679999999998</v>
      </c>
    </row>
    <row r="36" spans="1:9" ht="36" x14ac:dyDescent="0.25">
      <c r="A36" s="28" t="s">
        <v>51</v>
      </c>
      <c r="B36" s="28" t="s">
        <v>52</v>
      </c>
      <c r="C36" s="30" t="s">
        <v>50</v>
      </c>
      <c r="D36" s="36">
        <v>19</v>
      </c>
      <c r="E36" s="38">
        <f>E34*(1-$D$33)/2</f>
        <v>6.6959999999999971</v>
      </c>
      <c r="F36" s="39"/>
      <c r="G36" s="39"/>
      <c r="H36" s="40">
        <f>D36*E36</f>
        <v>127.22399999999995</v>
      </c>
    </row>
    <row r="37" spans="1:9" ht="15" customHeight="1" x14ac:dyDescent="0.25">
      <c r="A37" s="28" t="s">
        <v>53</v>
      </c>
      <c r="B37" s="28" t="s">
        <v>54</v>
      </c>
      <c r="C37" s="30" t="s">
        <v>55</v>
      </c>
      <c r="D37" s="36">
        <v>42</v>
      </c>
      <c r="E37" s="38">
        <f>E34/4</f>
        <v>37.199999999999996</v>
      </c>
      <c r="F37" s="39"/>
      <c r="G37" s="39"/>
      <c r="H37" s="40">
        <f>D37*E37</f>
        <v>1562.3999999999999</v>
      </c>
    </row>
    <row r="38" spans="1:9" ht="15" customHeight="1" x14ac:dyDescent="0.25">
      <c r="A38" s="28" t="s">
        <v>56</v>
      </c>
      <c r="B38" s="28" t="s">
        <v>57</v>
      </c>
      <c r="C38" s="30" t="s">
        <v>55</v>
      </c>
      <c r="D38" s="36">
        <v>12</v>
      </c>
      <c r="E38" s="54">
        <v>25</v>
      </c>
      <c r="F38" s="39"/>
      <c r="G38" s="39"/>
      <c r="H38" s="40">
        <f>D38*E38</f>
        <v>300</v>
      </c>
    </row>
    <row r="39" spans="1:9" ht="15" customHeight="1" x14ac:dyDescent="0.25">
      <c r="A39" s="46"/>
      <c r="B39" s="49"/>
      <c r="C39" s="45"/>
      <c r="D39" s="41"/>
      <c r="E39" s="3"/>
      <c r="F39" s="42"/>
      <c r="G39" s="39"/>
      <c r="H39" s="40"/>
    </row>
    <row r="40" spans="1:9" ht="15" customHeight="1" x14ac:dyDescent="0.25">
      <c r="A40" s="43" t="s">
        <v>58</v>
      </c>
      <c r="B40" s="49"/>
      <c r="C40" s="45"/>
      <c r="D40" s="41"/>
      <c r="E40" s="3"/>
      <c r="F40" s="42"/>
      <c r="G40" s="39"/>
      <c r="H40" s="40"/>
    </row>
    <row r="41" spans="1:9" ht="15" customHeight="1" x14ac:dyDescent="0.25">
      <c r="A41" s="28" t="s">
        <v>59</v>
      </c>
      <c r="B41" s="28" t="s">
        <v>60</v>
      </c>
      <c r="C41" s="30" t="s">
        <v>55</v>
      </c>
      <c r="D41" s="36">
        <v>6</v>
      </c>
      <c r="E41" s="50">
        <f>$F$2*$F$3</f>
        <v>192.20000000000002</v>
      </c>
      <c r="F41" s="42"/>
      <c r="G41" s="39"/>
      <c r="H41" s="40">
        <f>D41*E41</f>
        <v>1153.2</v>
      </c>
    </row>
    <row r="42" spans="1:9" ht="15" customHeight="1" x14ac:dyDescent="0.25">
      <c r="A42" s="28" t="s">
        <v>61</v>
      </c>
      <c r="B42" s="28" t="s">
        <v>62</v>
      </c>
      <c r="C42" s="30" t="s">
        <v>55</v>
      </c>
      <c r="D42" s="36">
        <v>8</v>
      </c>
      <c r="E42" s="32">
        <v>0.3</v>
      </c>
      <c r="F42" s="38">
        <f>E42*$E$41</f>
        <v>57.660000000000004</v>
      </c>
      <c r="G42" s="39"/>
      <c r="H42" s="40">
        <f>D42*F42</f>
        <v>461.28000000000003</v>
      </c>
    </row>
    <row r="43" spans="1:9" ht="15" customHeight="1" x14ac:dyDescent="0.25">
      <c r="A43" s="28" t="s">
        <v>63</v>
      </c>
      <c r="B43" s="28" t="s">
        <v>64</v>
      </c>
      <c r="C43" s="30" t="s">
        <v>55</v>
      </c>
      <c r="D43" s="36">
        <v>10</v>
      </c>
      <c r="E43" s="32">
        <v>0.05</v>
      </c>
      <c r="F43" s="38">
        <f>F42*E43</f>
        <v>2.8830000000000005</v>
      </c>
      <c r="G43" s="39"/>
      <c r="H43" s="40">
        <f>D43*F43</f>
        <v>28.830000000000005</v>
      </c>
    </row>
    <row r="44" spans="1:9" ht="15" customHeight="1" x14ac:dyDescent="0.25">
      <c r="A44" s="28" t="s">
        <v>65</v>
      </c>
      <c r="B44" s="28" t="s">
        <v>66</v>
      </c>
      <c r="C44" s="30" t="s">
        <v>55</v>
      </c>
      <c r="D44" s="36">
        <v>58</v>
      </c>
      <c r="E44" s="32">
        <v>0.05</v>
      </c>
      <c r="F44" s="38">
        <f>E44*$E$41</f>
        <v>9.6100000000000012</v>
      </c>
      <c r="G44" s="39"/>
      <c r="H44" s="40">
        <f>D44*$E$41*E44</f>
        <v>557.38</v>
      </c>
    </row>
    <row r="45" spans="1:9" ht="15" customHeight="1" x14ac:dyDescent="0.25">
      <c r="A45" s="28" t="s">
        <v>67</v>
      </c>
      <c r="B45" s="28" t="s">
        <v>68</v>
      </c>
      <c r="C45" s="30" t="s">
        <v>69</v>
      </c>
      <c r="D45" s="36">
        <v>35</v>
      </c>
      <c r="E45" s="32">
        <v>0.75</v>
      </c>
      <c r="F45" s="38">
        <f>F2</f>
        <v>124</v>
      </c>
      <c r="G45" s="39"/>
      <c r="H45" s="40">
        <f>D45*E45*F45</f>
        <v>3255</v>
      </c>
    </row>
    <row r="46" spans="1:9" ht="15.75" thickBot="1" x14ac:dyDescent="0.3">
      <c r="C46" s="27"/>
      <c r="E46" s="3"/>
      <c r="F46" s="24"/>
      <c r="G46" s="18"/>
      <c r="H46" s="55"/>
    </row>
    <row r="47" spans="1:9" ht="15.75" thickBot="1" x14ac:dyDescent="0.3">
      <c r="C47" s="27"/>
      <c r="E47" s="3"/>
      <c r="F47" s="24"/>
      <c r="G47" s="18"/>
      <c r="H47" s="56">
        <f>SUM(H10:H45)</f>
        <v>62628.538000000008</v>
      </c>
      <c r="I47" t="s">
        <v>70</v>
      </c>
    </row>
    <row r="48" spans="1:9" x14ac:dyDescent="0.25">
      <c r="C48" s="27"/>
      <c r="E48" s="3"/>
      <c r="F48" s="24"/>
      <c r="G48" s="18"/>
      <c r="H48" s="55"/>
    </row>
    <row r="49" spans="3:8" x14ac:dyDescent="0.25">
      <c r="C49" s="27"/>
      <c r="E49" s="3"/>
      <c r="F49" s="24"/>
      <c r="G49" s="18"/>
      <c r="H49" s="55"/>
    </row>
    <row r="50" spans="3:8" x14ac:dyDescent="0.25">
      <c r="C50" s="27"/>
      <c r="E50" s="3"/>
      <c r="F50" s="24"/>
      <c r="G50" s="18"/>
      <c r="H50" s="55"/>
    </row>
    <row r="51" spans="3:8" x14ac:dyDescent="0.25">
      <c r="C51" s="27"/>
      <c r="E51" s="3"/>
      <c r="F51" s="24"/>
      <c r="G51" s="18"/>
      <c r="H51" s="55"/>
    </row>
    <row r="52" spans="3:8" x14ac:dyDescent="0.25">
      <c r="C52" s="27"/>
      <c r="E52" s="3"/>
      <c r="F52" s="24"/>
      <c r="G52" s="18"/>
      <c r="H52" s="55"/>
    </row>
    <row r="53" spans="3:8" x14ac:dyDescent="0.25">
      <c r="E53" s="3"/>
      <c r="F53" s="24"/>
      <c r="G53" s="18"/>
    </row>
    <row r="54" spans="3:8" x14ac:dyDescent="0.25">
      <c r="E54" s="3"/>
      <c r="F54" s="24"/>
      <c r="G54" s="18"/>
    </row>
    <row r="55" spans="3:8" x14ac:dyDescent="0.25">
      <c r="E55" s="3"/>
    </row>
    <row r="56" spans="3:8" x14ac:dyDescent="0.25">
      <c r="E56" s="3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workbookViewId="0">
      <selection activeCell="B25" sqref="B25"/>
    </sheetView>
  </sheetViews>
  <sheetFormatPr baseColWidth="10" defaultRowHeight="15" x14ac:dyDescent="0.25"/>
  <cols>
    <col min="1" max="1" width="5" style="60" customWidth="1"/>
    <col min="2" max="2" width="44.42578125" style="60" customWidth="1"/>
    <col min="3" max="3" width="11.42578125" style="4"/>
    <col min="4" max="4" width="2.42578125" style="4" customWidth="1"/>
    <col min="5" max="5" width="16.42578125" style="60" bestFit="1" customWidth="1"/>
    <col min="6" max="6" width="11.42578125" style="61"/>
    <col min="7" max="7" width="2.42578125" style="4" customWidth="1"/>
    <col min="8" max="8" width="11.140625" style="4" customWidth="1"/>
    <col min="9" max="9" width="2.42578125" style="4" customWidth="1"/>
    <col min="10" max="10" width="11.42578125" style="61"/>
    <col min="11" max="11" width="2.42578125" style="4" customWidth="1"/>
    <col min="12" max="257" width="11.42578125" style="60"/>
    <col min="258" max="258" width="5" style="60" customWidth="1"/>
    <col min="259" max="259" width="44.42578125" style="60" customWidth="1"/>
    <col min="260" max="260" width="17.28515625" style="60" customWidth="1"/>
    <col min="261" max="263" width="11.42578125" style="60"/>
    <col min="264" max="264" width="2.42578125" style="60" customWidth="1"/>
    <col min="265" max="265" width="11.140625" style="60" customWidth="1"/>
    <col min="266" max="513" width="11.42578125" style="60"/>
    <col min="514" max="514" width="5" style="60" customWidth="1"/>
    <col min="515" max="515" width="44.42578125" style="60" customWidth="1"/>
    <col min="516" max="516" width="17.28515625" style="60" customWidth="1"/>
    <col min="517" max="519" width="11.42578125" style="60"/>
    <col min="520" max="520" width="2.42578125" style="60" customWidth="1"/>
    <col min="521" max="521" width="11.140625" style="60" customWidth="1"/>
    <col min="522" max="769" width="11.42578125" style="60"/>
    <col min="770" max="770" width="5" style="60" customWidth="1"/>
    <col min="771" max="771" width="44.42578125" style="60" customWidth="1"/>
    <col min="772" max="772" width="17.28515625" style="60" customWidth="1"/>
    <col min="773" max="775" width="11.42578125" style="60"/>
    <col min="776" max="776" width="2.42578125" style="60" customWidth="1"/>
    <col min="777" max="777" width="11.140625" style="60" customWidth="1"/>
    <col min="778" max="1025" width="11.42578125" style="60"/>
    <col min="1026" max="1026" width="5" style="60" customWidth="1"/>
    <col min="1027" max="1027" width="44.42578125" style="60" customWidth="1"/>
    <col min="1028" max="1028" width="17.28515625" style="60" customWidth="1"/>
    <col min="1029" max="1031" width="11.42578125" style="60"/>
    <col min="1032" max="1032" width="2.42578125" style="60" customWidth="1"/>
    <col min="1033" max="1033" width="11.140625" style="60" customWidth="1"/>
    <col min="1034" max="1281" width="11.42578125" style="60"/>
    <col min="1282" max="1282" width="5" style="60" customWidth="1"/>
    <col min="1283" max="1283" width="44.42578125" style="60" customWidth="1"/>
    <col min="1284" max="1284" width="17.28515625" style="60" customWidth="1"/>
    <col min="1285" max="1287" width="11.42578125" style="60"/>
    <col min="1288" max="1288" width="2.42578125" style="60" customWidth="1"/>
    <col min="1289" max="1289" width="11.140625" style="60" customWidth="1"/>
    <col min="1290" max="1537" width="11.42578125" style="60"/>
    <col min="1538" max="1538" width="5" style="60" customWidth="1"/>
    <col min="1539" max="1539" width="44.42578125" style="60" customWidth="1"/>
    <col min="1540" max="1540" width="17.28515625" style="60" customWidth="1"/>
    <col min="1541" max="1543" width="11.42578125" style="60"/>
    <col min="1544" max="1544" width="2.42578125" style="60" customWidth="1"/>
    <col min="1545" max="1545" width="11.140625" style="60" customWidth="1"/>
    <col min="1546" max="1793" width="11.42578125" style="60"/>
    <col min="1794" max="1794" width="5" style="60" customWidth="1"/>
    <col min="1795" max="1795" width="44.42578125" style="60" customWidth="1"/>
    <col min="1796" max="1796" width="17.28515625" style="60" customWidth="1"/>
    <col min="1797" max="1799" width="11.42578125" style="60"/>
    <col min="1800" max="1800" width="2.42578125" style="60" customWidth="1"/>
    <col min="1801" max="1801" width="11.140625" style="60" customWidth="1"/>
    <col min="1802" max="2049" width="11.42578125" style="60"/>
    <col min="2050" max="2050" width="5" style="60" customWidth="1"/>
    <col min="2051" max="2051" width="44.42578125" style="60" customWidth="1"/>
    <col min="2052" max="2052" width="17.28515625" style="60" customWidth="1"/>
    <col min="2053" max="2055" width="11.42578125" style="60"/>
    <col min="2056" max="2056" width="2.42578125" style="60" customWidth="1"/>
    <col min="2057" max="2057" width="11.140625" style="60" customWidth="1"/>
    <col min="2058" max="2305" width="11.42578125" style="60"/>
    <col min="2306" max="2306" width="5" style="60" customWidth="1"/>
    <col min="2307" max="2307" width="44.42578125" style="60" customWidth="1"/>
    <col min="2308" max="2308" width="17.28515625" style="60" customWidth="1"/>
    <col min="2309" max="2311" width="11.42578125" style="60"/>
    <col min="2312" max="2312" width="2.42578125" style="60" customWidth="1"/>
    <col min="2313" max="2313" width="11.140625" style="60" customWidth="1"/>
    <col min="2314" max="2561" width="11.42578125" style="60"/>
    <col min="2562" max="2562" width="5" style="60" customWidth="1"/>
    <col min="2563" max="2563" width="44.42578125" style="60" customWidth="1"/>
    <col min="2564" max="2564" width="17.28515625" style="60" customWidth="1"/>
    <col min="2565" max="2567" width="11.42578125" style="60"/>
    <col min="2568" max="2568" width="2.42578125" style="60" customWidth="1"/>
    <col min="2569" max="2569" width="11.140625" style="60" customWidth="1"/>
    <col min="2570" max="2817" width="11.42578125" style="60"/>
    <col min="2818" max="2818" width="5" style="60" customWidth="1"/>
    <col min="2819" max="2819" width="44.42578125" style="60" customWidth="1"/>
    <col min="2820" max="2820" width="17.28515625" style="60" customWidth="1"/>
    <col min="2821" max="2823" width="11.42578125" style="60"/>
    <col min="2824" max="2824" width="2.42578125" style="60" customWidth="1"/>
    <col min="2825" max="2825" width="11.140625" style="60" customWidth="1"/>
    <col min="2826" max="3073" width="11.42578125" style="60"/>
    <col min="3074" max="3074" width="5" style="60" customWidth="1"/>
    <col min="3075" max="3075" width="44.42578125" style="60" customWidth="1"/>
    <col min="3076" max="3076" width="17.28515625" style="60" customWidth="1"/>
    <col min="3077" max="3079" width="11.42578125" style="60"/>
    <col min="3080" max="3080" width="2.42578125" style="60" customWidth="1"/>
    <col min="3081" max="3081" width="11.140625" style="60" customWidth="1"/>
    <col min="3082" max="3329" width="11.42578125" style="60"/>
    <col min="3330" max="3330" width="5" style="60" customWidth="1"/>
    <col min="3331" max="3331" width="44.42578125" style="60" customWidth="1"/>
    <col min="3332" max="3332" width="17.28515625" style="60" customWidth="1"/>
    <col min="3333" max="3335" width="11.42578125" style="60"/>
    <col min="3336" max="3336" width="2.42578125" style="60" customWidth="1"/>
    <col min="3337" max="3337" width="11.140625" style="60" customWidth="1"/>
    <col min="3338" max="3585" width="11.42578125" style="60"/>
    <col min="3586" max="3586" width="5" style="60" customWidth="1"/>
    <col min="3587" max="3587" width="44.42578125" style="60" customWidth="1"/>
    <col min="3588" max="3588" width="17.28515625" style="60" customWidth="1"/>
    <col min="3589" max="3591" width="11.42578125" style="60"/>
    <col min="3592" max="3592" width="2.42578125" style="60" customWidth="1"/>
    <col min="3593" max="3593" width="11.140625" style="60" customWidth="1"/>
    <col min="3594" max="3841" width="11.42578125" style="60"/>
    <col min="3842" max="3842" width="5" style="60" customWidth="1"/>
    <col min="3843" max="3843" width="44.42578125" style="60" customWidth="1"/>
    <col min="3844" max="3844" width="17.28515625" style="60" customWidth="1"/>
    <col min="3845" max="3847" width="11.42578125" style="60"/>
    <col min="3848" max="3848" width="2.42578125" style="60" customWidth="1"/>
    <col min="3849" max="3849" width="11.140625" style="60" customWidth="1"/>
    <col min="3850" max="4097" width="11.42578125" style="60"/>
    <col min="4098" max="4098" width="5" style="60" customWidth="1"/>
    <col min="4099" max="4099" width="44.42578125" style="60" customWidth="1"/>
    <col min="4100" max="4100" width="17.28515625" style="60" customWidth="1"/>
    <col min="4101" max="4103" width="11.42578125" style="60"/>
    <col min="4104" max="4104" width="2.42578125" style="60" customWidth="1"/>
    <col min="4105" max="4105" width="11.140625" style="60" customWidth="1"/>
    <col min="4106" max="4353" width="11.42578125" style="60"/>
    <col min="4354" max="4354" width="5" style="60" customWidth="1"/>
    <col min="4355" max="4355" width="44.42578125" style="60" customWidth="1"/>
    <col min="4356" max="4356" width="17.28515625" style="60" customWidth="1"/>
    <col min="4357" max="4359" width="11.42578125" style="60"/>
    <col min="4360" max="4360" width="2.42578125" style="60" customWidth="1"/>
    <col min="4361" max="4361" width="11.140625" style="60" customWidth="1"/>
    <col min="4362" max="4609" width="11.42578125" style="60"/>
    <col min="4610" max="4610" width="5" style="60" customWidth="1"/>
    <col min="4611" max="4611" width="44.42578125" style="60" customWidth="1"/>
    <col min="4612" max="4612" width="17.28515625" style="60" customWidth="1"/>
    <col min="4613" max="4615" width="11.42578125" style="60"/>
    <col min="4616" max="4616" width="2.42578125" style="60" customWidth="1"/>
    <col min="4617" max="4617" width="11.140625" style="60" customWidth="1"/>
    <col min="4618" max="4865" width="11.42578125" style="60"/>
    <col min="4866" max="4866" width="5" style="60" customWidth="1"/>
    <col min="4867" max="4867" width="44.42578125" style="60" customWidth="1"/>
    <col min="4868" max="4868" width="17.28515625" style="60" customWidth="1"/>
    <col min="4869" max="4871" width="11.42578125" style="60"/>
    <col min="4872" max="4872" width="2.42578125" style="60" customWidth="1"/>
    <col min="4873" max="4873" width="11.140625" style="60" customWidth="1"/>
    <col min="4874" max="5121" width="11.42578125" style="60"/>
    <col min="5122" max="5122" width="5" style="60" customWidth="1"/>
    <col min="5123" max="5123" width="44.42578125" style="60" customWidth="1"/>
    <col min="5124" max="5124" width="17.28515625" style="60" customWidth="1"/>
    <col min="5125" max="5127" width="11.42578125" style="60"/>
    <col min="5128" max="5128" width="2.42578125" style="60" customWidth="1"/>
    <col min="5129" max="5129" width="11.140625" style="60" customWidth="1"/>
    <col min="5130" max="5377" width="11.42578125" style="60"/>
    <col min="5378" max="5378" width="5" style="60" customWidth="1"/>
    <col min="5379" max="5379" width="44.42578125" style="60" customWidth="1"/>
    <col min="5380" max="5380" width="17.28515625" style="60" customWidth="1"/>
    <col min="5381" max="5383" width="11.42578125" style="60"/>
    <col min="5384" max="5384" width="2.42578125" style="60" customWidth="1"/>
    <col min="5385" max="5385" width="11.140625" style="60" customWidth="1"/>
    <col min="5386" max="5633" width="11.42578125" style="60"/>
    <col min="5634" max="5634" width="5" style="60" customWidth="1"/>
    <col min="5635" max="5635" width="44.42578125" style="60" customWidth="1"/>
    <col min="5636" max="5636" width="17.28515625" style="60" customWidth="1"/>
    <col min="5637" max="5639" width="11.42578125" style="60"/>
    <col min="5640" max="5640" width="2.42578125" style="60" customWidth="1"/>
    <col min="5641" max="5641" width="11.140625" style="60" customWidth="1"/>
    <col min="5642" max="5889" width="11.42578125" style="60"/>
    <col min="5890" max="5890" width="5" style="60" customWidth="1"/>
    <col min="5891" max="5891" width="44.42578125" style="60" customWidth="1"/>
    <col min="5892" max="5892" width="17.28515625" style="60" customWidth="1"/>
    <col min="5893" max="5895" width="11.42578125" style="60"/>
    <col min="5896" max="5896" width="2.42578125" style="60" customWidth="1"/>
    <col min="5897" max="5897" width="11.140625" style="60" customWidth="1"/>
    <col min="5898" max="6145" width="11.42578125" style="60"/>
    <col min="6146" max="6146" width="5" style="60" customWidth="1"/>
    <col min="6147" max="6147" width="44.42578125" style="60" customWidth="1"/>
    <col min="6148" max="6148" width="17.28515625" style="60" customWidth="1"/>
    <col min="6149" max="6151" width="11.42578125" style="60"/>
    <col min="6152" max="6152" width="2.42578125" style="60" customWidth="1"/>
    <col min="6153" max="6153" width="11.140625" style="60" customWidth="1"/>
    <col min="6154" max="6401" width="11.42578125" style="60"/>
    <col min="6402" max="6402" width="5" style="60" customWidth="1"/>
    <col min="6403" max="6403" width="44.42578125" style="60" customWidth="1"/>
    <col min="6404" max="6404" width="17.28515625" style="60" customWidth="1"/>
    <col min="6405" max="6407" width="11.42578125" style="60"/>
    <col min="6408" max="6408" width="2.42578125" style="60" customWidth="1"/>
    <col min="6409" max="6409" width="11.140625" style="60" customWidth="1"/>
    <col min="6410" max="6657" width="11.42578125" style="60"/>
    <col min="6658" max="6658" width="5" style="60" customWidth="1"/>
    <col min="6659" max="6659" width="44.42578125" style="60" customWidth="1"/>
    <col min="6660" max="6660" width="17.28515625" style="60" customWidth="1"/>
    <col min="6661" max="6663" width="11.42578125" style="60"/>
    <col min="6664" max="6664" width="2.42578125" style="60" customWidth="1"/>
    <col min="6665" max="6665" width="11.140625" style="60" customWidth="1"/>
    <col min="6666" max="6913" width="11.42578125" style="60"/>
    <col min="6914" max="6914" width="5" style="60" customWidth="1"/>
    <col min="6915" max="6915" width="44.42578125" style="60" customWidth="1"/>
    <col min="6916" max="6916" width="17.28515625" style="60" customWidth="1"/>
    <col min="6917" max="6919" width="11.42578125" style="60"/>
    <col min="6920" max="6920" width="2.42578125" style="60" customWidth="1"/>
    <col min="6921" max="6921" width="11.140625" style="60" customWidth="1"/>
    <col min="6922" max="7169" width="11.42578125" style="60"/>
    <col min="7170" max="7170" width="5" style="60" customWidth="1"/>
    <col min="7171" max="7171" width="44.42578125" style="60" customWidth="1"/>
    <col min="7172" max="7172" width="17.28515625" style="60" customWidth="1"/>
    <col min="7173" max="7175" width="11.42578125" style="60"/>
    <col min="7176" max="7176" width="2.42578125" style="60" customWidth="1"/>
    <col min="7177" max="7177" width="11.140625" style="60" customWidth="1"/>
    <col min="7178" max="7425" width="11.42578125" style="60"/>
    <col min="7426" max="7426" width="5" style="60" customWidth="1"/>
    <col min="7427" max="7427" width="44.42578125" style="60" customWidth="1"/>
    <col min="7428" max="7428" width="17.28515625" style="60" customWidth="1"/>
    <col min="7429" max="7431" width="11.42578125" style="60"/>
    <col min="7432" max="7432" width="2.42578125" style="60" customWidth="1"/>
    <col min="7433" max="7433" width="11.140625" style="60" customWidth="1"/>
    <col min="7434" max="7681" width="11.42578125" style="60"/>
    <col min="7682" max="7682" width="5" style="60" customWidth="1"/>
    <col min="7683" max="7683" width="44.42578125" style="60" customWidth="1"/>
    <col min="7684" max="7684" width="17.28515625" style="60" customWidth="1"/>
    <col min="7685" max="7687" width="11.42578125" style="60"/>
    <col min="7688" max="7688" width="2.42578125" style="60" customWidth="1"/>
    <col min="7689" max="7689" width="11.140625" style="60" customWidth="1"/>
    <col min="7690" max="7937" width="11.42578125" style="60"/>
    <col min="7938" max="7938" width="5" style="60" customWidth="1"/>
    <col min="7939" max="7939" width="44.42578125" style="60" customWidth="1"/>
    <col min="7940" max="7940" width="17.28515625" style="60" customWidth="1"/>
    <col min="7941" max="7943" width="11.42578125" style="60"/>
    <col min="7944" max="7944" width="2.42578125" style="60" customWidth="1"/>
    <col min="7945" max="7945" width="11.140625" style="60" customWidth="1"/>
    <col min="7946" max="8193" width="11.42578125" style="60"/>
    <col min="8194" max="8194" width="5" style="60" customWidth="1"/>
    <col min="8195" max="8195" width="44.42578125" style="60" customWidth="1"/>
    <col min="8196" max="8196" width="17.28515625" style="60" customWidth="1"/>
    <col min="8197" max="8199" width="11.42578125" style="60"/>
    <col min="8200" max="8200" width="2.42578125" style="60" customWidth="1"/>
    <col min="8201" max="8201" width="11.140625" style="60" customWidth="1"/>
    <col min="8202" max="8449" width="11.42578125" style="60"/>
    <col min="8450" max="8450" width="5" style="60" customWidth="1"/>
    <col min="8451" max="8451" width="44.42578125" style="60" customWidth="1"/>
    <col min="8452" max="8452" width="17.28515625" style="60" customWidth="1"/>
    <col min="8453" max="8455" width="11.42578125" style="60"/>
    <col min="8456" max="8456" width="2.42578125" style="60" customWidth="1"/>
    <col min="8457" max="8457" width="11.140625" style="60" customWidth="1"/>
    <col min="8458" max="8705" width="11.42578125" style="60"/>
    <col min="8706" max="8706" width="5" style="60" customWidth="1"/>
    <col min="8707" max="8707" width="44.42578125" style="60" customWidth="1"/>
    <col min="8708" max="8708" width="17.28515625" style="60" customWidth="1"/>
    <col min="8709" max="8711" width="11.42578125" style="60"/>
    <col min="8712" max="8712" width="2.42578125" style="60" customWidth="1"/>
    <col min="8713" max="8713" width="11.140625" style="60" customWidth="1"/>
    <col min="8714" max="8961" width="11.42578125" style="60"/>
    <col min="8962" max="8962" width="5" style="60" customWidth="1"/>
    <col min="8963" max="8963" width="44.42578125" style="60" customWidth="1"/>
    <col min="8964" max="8964" width="17.28515625" style="60" customWidth="1"/>
    <col min="8965" max="8967" width="11.42578125" style="60"/>
    <col min="8968" max="8968" width="2.42578125" style="60" customWidth="1"/>
    <col min="8969" max="8969" width="11.140625" style="60" customWidth="1"/>
    <col min="8970" max="9217" width="11.42578125" style="60"/>
    <col min="9218" max="9218" width="5" style="60" customWidth="1"/>
    <col min="9219" max="9219" width="44.42578125" style="60" customWidth="1"/>
    <col min="9220" max="9220" width="17.28515625" style="60" customWidth="1"/>
    <col min="9221" max="9223" width="11.42578125" style="60"/>
    <col min="9224" max="9224" width="2.42578125" style="60" customWidth="1"/>
    <col min="9225" max="9225" width="11.140625" style="60" customWidth="1"/>
    <col min="9226" max="9473" width="11.42578125" style="60"/>
    <col min="9474" max="9474" width="5" style="60" customWidth="1"/>
    <col min="9475" max="9475" width="44.42578125" style="60" customWidth="1"/>
    <col min="9476" max="9476" width="17.28515625" style="60" customWidth="1"/>
    <col min="9477" max="9479" width="11.42578125" style="60"/>
    <col min="9480" max="9480" width="2.42578125" style="60" customWidth="1"/>
    <col min="9481" max="9481" width="11.140625" style="60" customWidth="1"/>
    <col min="9482" max="9729" width="11.42578125" style="60"/>
    <col min="9730" max="9730" width="5" style="60" customWidth="1"/>
    <col min="9731" max="9731" width="44.42578125" style="60" customWidth="1"/>
    <col min="9732" max="9732" width="17.28515625" style="60" customWidth="1"/>
    <col min="9733" max="9735" width="11.42578125" style="60"/>
    <col min="9736" max="9736" width="2.42578125" style="60" customWidth="1"/>
    <col min="9737" max="9737" width="11.140625" style="60" customWidth="1"/>
    <col min="9738" max="9985" width="11.42578125" style="60"/>
    <col min="9986" max="9986" width="5" style="60" customWidth="1"/>
    <col min="9987" max="9987" width="44.42578125" style="60" customWidth="1"/>
    <col min="9988" max="9988" width="17.28515625" style="60" customWidth="1"/>
    <col min="9989" max="9991" width="11.42578125" style="60"/>
    <col min="9992" max="9992" width="2.42578125" style="60" customWidth="1"/>
    <col min="9993" max="9993" width="11.140625" style="60" customWidth="1"/>
    <col min="9994" max="10241" width="11.42578125" style="60"/>
    <col min="10242" max="10242" width="5" style="60" customWidth="1"/>
    <col min="10243" max="10243" width="44.42578125" style="60" customWidth="1"/>
    <col min="10244" max="10244" width="17.28515625" style="60" customWidth="1"/>
    <col min="10245" max="10247" width="11.42578125" style="60"/>
    <col min="10248" max="10248" width="2.42578125" style="60" customWidth="1"/>
    <col min="10249" max="10249" width="11.140625" style="60" customWidth="1"/>
    <col min="10250" max="10497" width="11.42578125" style="60"/>
    <col min="10498" max="10498" width="5" style="60" customWidth="1"/>
    <col min="10499" max="10499" width="44.42578125" style="60" customWidth="1"/>
    <col min="10500" max="10500" width="17.28515625" style="60" customWidth="1"/>
    <col min="10501" max="10503" width="11.42578125" style="60"/>
    <col min="10504" max="10504" width="2.42578125" style="60" customWidth="1"/>
    <col min="10505" max="10505" width="11.140625" style="60" customWidth="1"/>
    <col min="10506" max="10753" width="11.42578125" style="60"/>
    <col min="10754" max="10754" width="5" style="60" customWidth="1"/>
    <col min="10755" max="10755" width="44.42578125" style="60" customWidth="1"/>
    <col min="10756" max="10756" width="17.28515625" style="60" customWidth="1"/>
    <col min="10757" max="10759" width="11.42578125" style="60"/>
    <col min="10760" max="10760" width="2.42578125" style="60" customWidth="1"/>
    <col min="10761" max="10761" width="11.140625" style="60" customWidth="1"/>
    <col min="10762" max="11009" width="11.42578125" style="60"/>
    <col min="11010" max="11010" width="5" style="60" customWidth="1"/>
    <col min="11011" max="11011" width="44.42578125" style="60" customWidth="1"/>
    <col min="11012" max="11012" width="17.28515625" style="60" customWidth="1"/>
    <col min="11013" max="11015" width="11.42578125" style="60"/>
    <col min="11016" max="11016" width="2.42578125" style="60" customWidth="1"/>
    <col min="11017" max="11017" width="11.140625" style="60" customWidth="1"/>
    <col min="11018" max="11265" width="11.42578125" style="60"/>
    <col min="11266" max="11266" width="5" style="60" customWidth="1"/>
    <col min="11267" max="11267" width="44.42578125" style="60" customWidth="1"/>
    <col min="11268" max="11268" width="17.28515625" style="60" customWidth="1"/>
    <col min="11269" max="11271" width="11.42578125" style="60"/>
    <col min="11272" max="11272" width="2.42578125" style="60" customWidth="1"/>
    <col min="11273" max="11273" width="11.140625" style="60" customWidth="1"/>
    <col min="11274" max="11521" width="11.42578125" style="60"/>
    <col min="11522" max="11522" width="5" style="60" customWidth="1"/>
    <col min="11523" max="11523" width="44.42578125" style="60" customWidth="1"/>
    <col min="11524" max="11524" width="17.28515625" style="60" customWidth="1"/>
    <col min="11525" max="11527" width="11.42578125" style="60"/>
    <col min="11528" max="11528" width="2.42578125" style="60" customWidth="1"/>
    <col min="11529" max="11529" width="11.140625" style="60" customWidth="1"/>
    <col min="11530" max="11777" width="11.42578125" style="60"/>
    <col min="11778" max="11778" width="5" style="60" customWidth="1"/>
    <col min="11779" max="11779" width="44.42578125" style="60" customWidth="1"/>
    <col min="11780" max="11780" width="17.28515625" style="60" customWidth="1"/>
    <col min="11781" max="11783" width="11.42578125" style="60"/>
    <col min="11784" max="11784" width="2.42578125" style="60" customWidth="1"/>
    <col min="11785" max="11785" width="11.140625" style="60" customWidth="1"/>
    <col min="11786" max="12033" width="11.42578125" style="60"/>
    <col min="12034" max="12034" width="5" style="60" customWidth="1"/>
    <col min="12035" max="12035" width="44.42578125" style="60" customWidth="1"/>
    <col min="12036" max="12036" width="17.28515625" style="60" customWidth="1"/>
    <col min="12037" max="12039" width="11.42578125" style="60"/>
    <col min="12040" max="12040" width="2.42578125" style="60" customWidth="1"/>
    <col min="12041" max="12041" width="11.140625" style="60" customWidth="1"/>
    <col min="12042" max="12289" width="11.42578125" style="60"/>
    <col min="12290" max="12290" width="5" style="60" customWidth="1"/>
    <col min="12291" max="12291" width="44.42578125" style="60" customWidth="1"/>
    <col min="12292" max="12292" width="17.28515625" style="60" customWidth="1"/>
    <col min="12293" max="12295" width="11.42578125" style="60"/>
    <col min="12296" max="12296" width="2.42578125" style="60" customWidth="1"/>
    <col min="12297" max="12297" width="11.140625" style="60" customWidth="1"/>
    <col min="12298" max="12545" width="11.42578125" style="60"/>
    <col min="12546" max="12546" width="5" style="60" customWidth="1"/>
    <col min="12547" max="12547" width="44.42578125" style="60" customWidth="1"/>
    <col min="12548" max="12548" width="17.28515625" style="60" customWidth="1"/>
    <col min="12549" max="12551" width="11.42578125" style="60"/>
    <col min="12552" max="12552" width="2.42578125" style="60" customWidth="1"/>
    <col min="12553" max="12553" width="11.140625" style="60" customWidth="1"/>
    <col min="12554" max="12801" width="11.42578125" style="60"/>
    <col min="12802" max="12802" width="5" style="60" customWidth="1"/>
    <col min="12803" max="12803" width="44.42578125" style="60" customWidth="1"/>
    <col min="12804" max="12804" width="17.28515625" style="60" customWidth="1"/>
    <col min="12805" max="12807" width="11.42578125" style="60"/>
    <col min="12808" max="12808" width="2.42578125" style="60" customWidth="1"/>
    <col min="12809" max="12809" width="11.140625" style="60" customWidth="1"/>
    <col min="12810" max="13057" width="11.42578125" style="60"/>
    <col min="13058" max="13058" width="5" style="60" customWidth="1"/>
    <col min="13059" max="13059" width="44.42578125" style="60" customWidth="1"/>
    <col min="13060" max="13060" width="17.28515625" style="60" customWidth="1"/>
    <col min="13061" max="13063" width="11.42578125" style="60"/>
    <col min="13064" max="13064" width="2.42578125" style="60" customWidth="1"/>
    <col min="13065" max="13065" width="11.140625" style="60" customWidth="1"/>
    <col min="13066" max="13313" width="11.42578125" style="60"/>
    <col min="13314" max="13314" width="5" style="60" customWidth="1"/>
    <col min="13315" max="13315" width="44.42578125" style="60" customWidth="1"/>
    <col min="13316" max="13316" width="17.28515625" style="60" customWidth="1"/>
    <col min="13317" max="13319" width="11.42578125" style="60"/>
    <col min="13320" max="13320" width="2.42578125" style="60" customWidth="1"/>
    <col min="13321" max="13321" width="11.140625" style="60" customWidth="1"/>
    <col min="13322" max="13569" width="11.42578125" style="60"/>
    <col min="13570" max="13570" width="5" style="60" customWidth="1"/>
    <col min="13571" max="13571" width="44.42578125" style="60" customWidth="1"/>
    <col min="13572" max="13572" width="17.28515625" style="60" customWidth="1"/>
    <col min="13573" max="13575" width="11.42578125" style="60"/>
    <col min="13576" max="13576" width="2.42578125" style="60" customWidth="1"/>
    <col min="13577" max="13577" width="11.140625" style="60" customWidth="1"/>
    <col min="13578" max="13825" width="11.42578125" style="60"/>
    <col min="13826" max="13826" width="5" style="60" customWidth="1"/>
    <col min="13827" max="13827" width="44.42578125" style="60" customWidth="1"/>
    <col min="13828" max="13828" width="17.28515625" style="60" customWidth="1"/>
    <col min="13829" max="13831" width="11.42578125" style="60"/>
    <col min="13832" max="13832" width="2.42578125" style="60" customWidth="1"/>
    <col min="13833" max="13833" width="11.140625" style="60" customWidth="1"/>
    <col min="13834" max="14081" width="11.42578125" style="60"/>
    <col min="14082" max="14082" width="5" style="60" customWidth="1"/>
    <col min="14083" max="14083" width="44.42578125" style="60" customWidth="1"/>
    <col min="14084" max="14084" width="17.28515625" style="60" customWidth="1"/>
    <col min="14085" max="14087" width="11.42578125" style="60"/>
    <col min="14088" max="14088" width="2.42578125" style="60" customWidth="1"/>
    <col min="14089" max="14089" width="11.140625" style="60" customWidth="1"/>
    <col min="14090" max="14337" width="11.42578125" style="60"/>
    <col min="14338" max="14338" width="5" style="60" customWidth="1"/>
    <col min="14339" max="14339" width="44.42578125" style="60" customWidth="1"/>
    <col min="14340" max="14340" width="17.28515625" style="60" customWidth="1"/>
    <col min="14341" max="14343" width="11.42578125" style="60"/>
    <col min="14344" max="14344" width="2.42578125" style="60" customWidth="1"/>
    <col min="14345" max="14345" width="11.140625" style="60" customWidth="1"/>
    <col min="14346" max="14593" width="11.42578125" style="60"/>
    <col min="14594" max="14594" width="5" style="60" customWidth="1"/>
    <col min="14595" max="14595" width="44.42578125" style="60" customWidth="1"/>
    <col min="14596" max="14596" width="17.28515625" style="60" customWidth="1"/>
    <col min="14597" max="14599" width="11.42578125" style="60"/>
    <col min="14600" max="14600" width="2.42578125" style="60" customWidth="1"/>
    <col min="14601" max="14601" width="11.140625" style="60" customWidth="1"/>
    <col min="14602" max="14849" width="11.42578125" style="60"/>
    <col min="14850" max="14850" width="5" style="60" customWidth="1"/>
    <col min="14851" max="14851" width="44.42578125" style="60" customWidth="1"/>
    <col min="14852" max="14852" width="17.28515625" style="60" customWidth="1"/>
    <col min="14853" max="14855" width="11.42578125" style="60"/>
    <col min="14856" max="14856" width="2.42578125" style="60" customWidth="1"/>
    <col min="14857" max="14857" width="11.140625" style="60" customWidth="1"/>
    <col min="14858" max="15105" width="11.42578125" style="60"/>
    <col min="15106" max="15106" width="5" style="60" customWidth="1"/>
    <col min="15107" max="15107" width="44.42578125" style="60" customWidth="1"/>
    <col min="15108" max="15108" width="17.28515625" style="60" customWidth="1"/>
    <col min="15109" max="15111" width="11.42578125" style="60"/>
    <col min="15112" max="15112" width="2.42578125" style="60" customWidth="1"/>
    <col min="15113" max="15113" width="11.140625" style="60" customWidth="1"/>
    <col min="15114" max="15361" width="11.42578125" style="60"/>
    <col min="15362" max="15362" width="5" style="60" customWidth="1"/>
    <col min="15363" max="15363" width="44.42578125" style="60" customWidth="1"/>
    <col min="15364" max="15364" width="17.28515625" style="60" customWidth="1"/>
    <col min="15365" max="15367" width="11.42578125" style="60"/>
    <col min="15368" max="15368" width="2.42578125" style="60" customWidth="1"/>
    <col min="15369" max="15369" width="11.140625" style="60" customWidth="1"/>
    <col min="15370" max="15617" width="11.42578125" style="60"/>
    <col min="15618" max="15618" width="5" style="60" customWidth="1"/>
    <col min="15619" max="15619" width="44.42578125" style="60" customWidth="1"/>
    <col min="15620" max="15620" width="17.28515625" style="60" customWidth="1"/>
    <col min="15621" max="15623" width="11.42578125" style="60"/>
    <col min="15624" max="15624" width="2.42578125" style="60" customWidth="1"/>
    <col min="15625" max="15625" width="11.140625" style="60" customWidth="1"/>
    <col min="15626" max="15873" width="11.42578125" style="60"/>
    <col min="15874" max="15874" width="5" style="60" customWidth="1"/>
    <col min="15875" max="15875" width="44.42578125" style="60" customWidth="1"/>
    <col min="15876" max="15876" width="17.28515625" style="60" customWidth="1"/>
    <col min="15877" max="15879" width="11.42578125" style="60"/>
    <col min="15880" max="15880" width="2.42578125" style="60" customWidth="1"/>
    <col min="15881" max="15881" width="11.140625" style="60" customWidth="1"/>
    <col min="15882" max="16129" width="11.42578125" style="60"/>
    <col min="16130" max="16130" width="5" style="60" customWidth="1"/>
    <col min="16131" max="16131" width="44.42578125" style="60" customWidth="1"/>
    <col min="16132" max="16132" width="17.28515625" style="60" customWidth="1"/>
    <col min="16133" max="16135" width="11.42578125" style="60"/>
    <col min="16136" max="16136" width="2.42578125" style="60" customWidth="1"/>
    <col min="16137" max="16137" width="11.140625" style="60" customWidth="1"/>
    <col min="16138" max="16384" width="11.42578125" style="60"/>
  </cols>
  <sheetData>
    <row r="1" spans="1:12" ht="18.75" x14ac:dyDescent="0.3">
      <c r="A1" s="59" t="s">
        <v>78</v>
      </c>
    </row>
    <row r="2" spans="1:12" ht="9" customHeight="1" thickBot="1" x14ac:dyDescent="0.35">
      <c r="A2" s="59"/>
    </row>
    <row r="3" spans="1:12" ht="36.75" thickBot="1" x14ac:dyDescent="0.3">
      <c r="C3" s="89" t="s">
        <v>72</v>
      </c>
      <c r="D3" s="58"/>
      <c r="E3" s="100" t="s">
        <v>71</v>
      </c>
      <c r="F3" s="101"/>
      <c r="G3" s="58"/>
      <c r="H3" s="89" t="s">
        <v>73</v>
      </c>
      <c r="I3" s="58"/>
      <c r="J3" s="88" t="s">
        <v>76</v>
      </c>
      <c r="K3" s="58"/>
      <c r="L3" s="62" t="s">
        <v>75</v>
      </c>
    </row>
    <row r="4" spans="1:12" ht="15" customHeight="1" x14ac:dyDescent="0.25">
      <c r="A4" s="63" t="s">
        <v>6</v>
      </c>
      <c r="B4" s="64"/>
      <c r="C4" s="90"/>
      <c r="D4" s="18"/>
      <c r="E4" s="78"/>
      <c r="F4" s="79"/>
      <c r="G4" s="18"/>
      <c r="H4" s="90"/>
      <c r="I4" s="18"/>
      <c r="K4" s="18"/>
    </row>
    <row r="5" spans="1:12" ht="15" customHeight="1" thickBot="1" x14ac:dyDescent="0.3">
      <c r="A5" s="65"/>
      <c r="B5" s="66" t="s">
        <v>7</v>
      </c>
      <c r="C5" s="90"/>
      <c r="D5" s="34"/>
      <c r="E5" s="78"/>
      <c r="F5" s="79"/>
      <c r="G5" s="34"/>
      <c r="H5" s="91"/>
      <c r="I5" s="34"/>
      <c r="J5" s="67"/>
      <c r="K5" s="34"/>
    </row>
    <row r="6" spans="1:12" ht="15" customHeight="1" thickBot="1" x14ac:dyDescent="0.3">
      <c r="A6" s="65" t="s">
        <v>8</v>
      </c>
      <c r="B6" s="65" t="s">
        <v>9</v>
      </c>
      <c r="C6" s="96">
        <v>166.76</v>
      </c>
      <c r="D6" s="39"/>
      <c r="E6" s="80" t="s">
        <v>10</v>
      </c>
      <c r="F6" s="81">
        <v>46</v>
      </c>
      <c r="G6" s="39"/>
      <c r="H6" s="92">
        <v>7670.96</v>
      </c>
      <c r="I6" s="39"/>
      <c r="J6" s="76">
        <v>46</v>
      </c>
      <c r="K6" s="39"/>
      <c r="L6" s="68">
        <f>C6*J6</f>
        <v>7670.9599999999991</v>
      </c>
    </row>
    <row r="7" spans="1:12" ht="15" customHeight="1" thickBot="1" x14ac:dyDescent="0.3">
      <c r="A7" s="65" t="s">
        <v>11</v>
      </c>
      <c r="B7" s="65" t="s">
        <v>12</v>
      </c>
      <c r="C7" s="96">
        <v>36.408999999999999</v>
      </c>
      <c r="D7" s="39"/>
      <c r="E7" s="80" t="s">
        <v>10</v>
      </c>
      <c r="F7" s="81">
        <v>64</v>
      </c>
      <c r="G7" s="39"/>
      <c r="H7" s="92">
        <v>2330.1759999999999</v>
      </c>
      <c r="I7" s="39"/>
      <c r="J7" s="76">
        <v>64</v>
      </c>
      <c r="K7" s="39"/>
      <c r="L7" s="68">
        <f t="shared" ref="L7:L8" si="0">C7*J7</f>
        <v>2330.1759999999999</v>
      </c>
    </row>
    <row r="8" spans="1:12" ht="15" customHeight="1" thickBot="1" x14ac:dyDescent="0.3">
      <c r="A8" s="65" t="s">
        <v>13</v>
      </c>
      <c r="B8" s="65" t="s">
        <v>14</v>
      </c>
      <c r="C8" s="96">
        <v>32.573250000000002</v>
      </c>
      <c r="D8" s="39"/>
      <c r="E8" s="80" t="s">
        <v>10</v>
      </c>
      <c r="F8" s="81">
        <v>11</v>
      </c>
      <c r="G8" s="39"/>
      <c r="H8" s="92">
        <v>358.30575000000005</v>
      </c>
      <c r="I8" s="39"/>
      <c r="J8" s="76">
        <v>11</v>
      </c>
      <c r="K8" s="39"/>
      <c r="L8" s="68">
        <f t="shared" si="0"/>
        <v>358.30574999999999</v>
      </c>
    </row>
    <row r="9" spans="1:12" ht="15" customHeight="1" x14ac:dyDescent="0.25">
      <c r="A9" s="65"/>
      <c r="B9" s="65"/>
      <c r="C9" s="96"/>
      <c r="D9" s="39"/>
      <c r="E9" s="80"/>
      <c r="F9" s="81"/>
      <c r="G9" s="39"/>
      <c r="H9" s="92">
        <v>0</v>
      </c>
      <c r="I9" s="39"/>
      <c r="J9" s="57"/>
      <c r="K9" s="39"/>
      <c r="L9" s="68"/>
    </row>
    <row r="10" spans="1:12" ht="15" customHeight="1" thickBot="1" x14ac:dyDescent="0.3">
      <c r="A10" s="65"/>
      <c r="B10" s="66" t="s">
        <v>15</v>
      </c>
      <c r="C10" s="96"/>
      <c r="D10" s="39"/>
      <c r="E10" s="80"/>
      <c r="F10" s="81"/>
      <c r="G10" s="39"/>
      <c r="H10" s="92">
        <v>0</v>
      </c>
      <c r="I10" s="39"/>
      <c r="J10" s="57"/>
      <c r="K10" s="39"/>
      <c r="L10" s="68"/>
    </row>
    <row r="11" spans="1:12" ht="15" customHeight="1" thickBot="1" x14ac:dyDescent="0.3">
      <c r="A11" s="65" t="s">
        <v>8</v>
      </c>
      <c r="B11" s="65" t="s">
        <v>9</v>
      </c>
      <c r="C11" s="96">
        <v>129.54000000000002</v>
      </c>
      <c r="D11" s="39"/>
      <c r="E11" s="80" t="s">
        <v>10</v>
      </c>
      <c r="F11" s="81">
        <v>58</v>
      </c>
      <c r="G11" s="39"/>
      <c r="H11" s="92">
        <v>7513.3200000000015</v>
      </c>
      <c r="I11" s="39"/>
      <c r="J11" s="76">
        <v>58</v>
      </c>
      <c r="K11" s="39"/>
      <c r="L11" s="68">
        <f>C11*J11</f>
        <v>7513.3200000000015</v>
      </c>
    </row>
    <row r="12" spans="1:12" ht="15" customHeight="1" thickBot="1" x14ac:dyDescent="0.3">
      <c r="A12" s="65" t="s">
        <v>11</v>
      </c>
      <c r="B12" s="65" t="s">
        <v>12</v>
      </c>
      <c r="C12" s="96">
        <v>43.82866666666667</v>
      </c>
      <c r="D12" s="39"/>
      <c r="E12" s="80" t="s">
        <v>10</v>
      </c>
      <c r="F12" s="81">
        <v>75</v>
      </c>
      <c r="G12" s="39"/>
      <c r="H12" s="92">
        <v>3287.1500000000005</v>
      </c>
      <c r="I12" s="39"/>
      <c r="J12" s="76">
        <v>75</v>
      </c>
      <c r="K12" s="39"/>
      <c r="L12" s="68">
        <f t="shared" ref="L12:L13" si="1">C12*J12</f>
        <v>3287.15</v>
      </c>
    </row>
    <row r="13" spans="1:12" ht="15" customHeight="1" thickBot="1" x14ac:dyDescent="0.3">
      <c r="A13" s="65" t="s">
        <v>13</v>
      </c>
      <c r="B13" s="65" t="s">
        <v>14</v>
      </c>
      <c r="C13" s="96">
        <v>67.570700000000002</v>
      </c>
      <c r="D13" s="39"/>
      <c r="E13" s="80" t="s">
        <v>10</v>
      </c>
      <c r="F13" s="81">
        <v>11</v>
      </c>
      <c r="G13" s="39"/>
      <c r="H13" s="92">
        <v>743.2777000000001</v>
      </c>
      <c r="I13" s="39"/>
      <c r="J13" s="76">
        <v>11</v>
      </c>
      <c r="K13" s="39"/>
      <c r="L13" s="68">
        <f t="shared" si="1"/>
        <v>743.27769999999998</v>
      </c>
    </row>
    <row r="14" spans="1:12" ht="15" customHeight="1" x14ac:dyDescent="0.25">
      <c r="A14" s="65"/>
      <c r="B14" s="65"/>
      <c r="C14" s="96"/>
      <c r="D14" s="39"/>
      <c r="E14" s="80"/>
      <c r="F14" s="81"/>
      <c r="G14" s="39"/>
      <c r="H14" s="92">
        <v>0</v>
      </c>
      <c r="I14" s="39"/>
      <c r="J14" s="57"/>
      <c r="K14" s="39"/>
      <c r="L14" s="68"/>
    </row>
    <row r="15" spans="1:12" ht="15" customHeight="1" thickBot="1" x14ac:dyDescent="0.3">
      <c r="A15" s="69" t="s">
        <v>16</v>
      </c>
      <c r="B15" s="70"/>
      <c r="C15" s="96"/>
      <c r="D15" s="39"/>
      <c r="E15" s="82"/>
      <c r="F15" s="81"/>
      <c r="G15" s="39"/>
      <c r="H15" s="92">
        <v>0</v>
      </c>
      <c r="I15" s="39"/>
      <c r="J15" s="57"/>
      <c r="K15" s="39"/>
      <c r="L15" s="68"/>
    </row>
    <row r="16" spans="1:12" ht="15" customHeight="1" thickBot="1" x14ac:dyDescent="0.3">
      <c r="A16" s="65" t="s">
        <v>18</v>
      </c>
      <c r="B16" s="65" t="s">
        <v>19</v>
      </c>
      <c r="C16" s="96">
        <v>216.988</v>
      </c>
      <c r="D16" s="39"/>
      <c r="E16" s="80" t="s">
        <v>20</v>
      </c>
      <c r="F16" s="81">
        <v>5</v>
      </c>
      <c r="G16" s="39"/>
      <c r="H16" s="92">
        <v>1084.94</v>
      </c>
      <c r="I16" s="39"/>
      <c r="J16" s="76">
        <v>5</v>
      </c>
      <c r="K16" s="39"/>
      <c r="L16" s="68">
        <f>C16*J16</f>
        <v>1084.94</v>
      </c>
    </row>
    <row r="17" spans="1:12" ht="15" customHeight="1" thickBot="1" x14ac:dyDescent="0.3">
      <c r="A17" s="65" t="s">
        <v>21</v>
      </c>
      <c r="B17" s="65" t="s">
        <v>22</v>
      </c>
      <c r="C17" s="96">
        <v>203.66800000000001</v>
      </c>
      <c r="D17" s="39"/>
      <c r="E17" s="80" t="s">
        <v>20</v>
      </c>
      <c r="F17" s="81">
        <v>11</v>
      </c>
      <c r="G17" s="39"/>
      <c r="H17" s="92">
        <v>2240.348</v>
      </c>
      <c r="I17" s="39"/>
      <c r="J17" s="76">
        <v>11</v>
      </c>
      <c r="K17" s="39"/>
      <c r="L17" s="68">
        <f t="shared" ref="L17:L23" si="2">C17*J17</f>
        <v>2240.348</v>
      </c>
    </row>
    <row r="18" spans="1:12" ht="15" customHeight="1" thickBot="1" x14ac:dyDescent="0.3">
      <c r="A18" s="65" t="s">
        <v>23</v>
      </c>
      <c r="B18" s="65" t="s">
        <v>24</v>
      </c>
      <c r="C18" s="96">
        <v>203.66800000000001</v>
      </c>
      <c r="D18" s="39"/>
      <c r="E18" s="80" t="s">
        <v>20</v>
      </c>
      <c r="F18" s="81">
        <v>9</v>
      </c>
      <c r="G18" s="39"/>
      <c r="H18" s="92">
        <v>1833.0120000000002</v>
      </c>
      <c r="I18" s="39"/>
      <c r="J18" s="76">
        <v>9</v>
      </c>
      <c r="K18" s="39"/>
      <c r="L18" s="68">
        <f t="shared" si="2"/>
        <v>1833.0120000000002</v>
      </c>
    </row>
    <row r="19" spans="1:12" ht="15" customHeight="1" thickBot="1" x14ac:dyDescent="0.3">
      <c r="A19" s="65" t="s">
        <v>25</v>
      </c>
      <c r="B19" s="65" t="s">
        <v>26</v>
      </c>
      <c r="C19" s="96">
        <v>56.195</v>
      </c>
      <c r="D19" s="39"/>
      <c r="E19" s="80" t="s">
        <v>20</v>
      </c>
      <c r="F19" s="81">
        <v>12</v>
      </c>
      <c r="G19" s="39"/>
      <c r="H19" s="92">
        <v>674.34</v>
      </c>
      <c r="I19" s="39"/>
      <c r="J19" s="76">
        <v>12</v>
      </c>
      <c r="K19" s="39"/>
      <c r="L19" s="68">
        <f t="shared" si="2"/>
        <v>674.34</v>
      </c>
    </row>
    <row r="20" spans="1:12" ht="15" customHeight="1" thickBot="1" x14ac:dyDescent="0.3">
      <c r="A20" s="65" t="s">
        <v>27</v>
      </c>
      <c r="B20" s="65" t="s">
        <v>28</v>
      </c>
      <c r="C20" s="96">
        <v>34.303000000000004</v>
      </c>
      <c r="D20" s="39"/>
      <c r="E20" s="80" t="s">
        <v>29</v>
      </c>
      <c r="F20" s="81">
        <v>51</v>
      </c>
      <c r="G20" s="39"/>
      <c r="H20" s="92">
        <v>1749.4530000000002</v>
      </c>
      <c r="I20" s="39"/>
      <c r="J20" s="76">
        <v>51</v>
      </c>
      <c r="K20" s="39"/>
      <c r="L20" s="68">
        <f t="shared" si="2"/>
        <v>1749.4530000000002</v>
      </c>
    </row>
    <row r="21" spans="1:12" ht="15" customHeight="1" thickBot="1" x14ac:dyDescent="0.3">
      <c r="A21" s="65" t="s">
        <v>30</v>
      </c>
      <c r="B21" s="65" t="s">
        <v>31</v>
      </c>
      <c r="C21" s="96">
        <v>23.867999999999999</v>
      </c>
      <c r="D21" s="39"/>
      <c r="E21" s="80" t="s">
        <v>29</v>
      </c>
      <c r="F21" s="81">
        <v>6</v>
      </c>
      <c r="G21" s="39"/>
      <c r="H21" s="92">
        <v>143.208</v>
      </c>
      <c r="I21" s="39"/>
      <c r="J21" s="76">
        <v>6</v>
      </c>
      <c r="K21" s="39"/>
      <c r="L21" s="68">
        <f t="shared" si="2"/>
        <v>143.208</v>
      </c>
    </row>
    <row r="22" spans="1:12" ht="15" customHeight="1" thickBot="1" x14ac:dyDescent="0.3">
      <c r="A22" s="65" t="s">
        <v>32</v>
      </c>
      <c r="B22" s="65" t="s">
        <v>33</v>
      </c>
      <c r="C22" s="96">
        <v>62.698000000000008</v>
      </c>
      <c r="D22" s="39"/>
      <c r="E22" s="80" t="s">
        <v>34</v>
      </c>
      <c r="F22" s="81">
        <v>11</v>
      </c>
      <c r="G22" s="39"/>
      <c r="H22" s="92">
        <v>689.67800000000011</v>
      </c>
      <c r="I22" s="39"/>
      <c r="J22" s="76">
        <v>11</v>
      </c>
      <c r="K22" s="39"/>
      <c r="L22" s="68">
        <f t="shared" si="2"/>
        <v>689.67800000000011</v>
      </c>
    </row>
    <row r="23" spans="1:12" ht="15" customHeight="1" thickBot="1" x14ac:dyDescent="0.3">
      <c r="A23" s="65" t="s">
        <v>35</v>
      </c>
      <c r="B23" s="65" t="s">
        <v>36</v>
      </c>
      <c r="C23" s="96">
        <v>70.762150000000005</v>
      </c>
      <c r="D23" s="39"/>
      <c r="E23" s="80" t="s">
        <v>34</v>
      </c>
      <c r="F23" s="81">
        <v>3</v>
      </c>
      <c r="G23" s="39"/>
      <c r="H23" s="92">
        <v>212.28645</v>
      </c>
      <c r="I23" s="39"/>
      <c r="J23" s="76">
        <v>3</v>
      </c>
      <c r="K23" s="39"/>
      <c r="L23" s="68">
        <f t="shared" si="2"/>
        <v>212.28645</v>
      </c>
    </row>
    <row r="24" spans="1:12" ht="15" customHeight="1" x14ac:dyDescent="0.25">
      <c r="A24" s="71"/>
      <c r="B24" s="72"/>
      <c r="C24" s="96"/>
      <c r="D24" s="39"/>
      <c r="E24" s="83"/>
      <c r="F24" s="81"/>
      <c r="G24" s="39"/>
      <c r="H24" s="92"/>
      <c r="I24" s="39"/>
      <c r="J24" s="57"/>
      <c r="K24" s="39"/>
    </row>
    <row r="25" spans="1:12" ht="15" customHeight="1" thickBot="1" x14ac:dyDescent="0.3">
      <c r="A25" s="69" t="s">
        <v>37</v>
      </c>
      <c r="B25" s="73"/>
      <c r="C25" s="96"/>
      <c r="D25" s="39"/>
      <c r="E25" s="82"/>
      <c r="F25" s="81"/>
      <c r="G25" s="39"/>
      <c r="H25" s="92"/>
      <c r="I25" s="39"/>
      <c r="J25" s="57"/>
      <c r="K25" s="39"/>
    </row>
    <row r="26" spans="1:12" ht="15" customHeight="1" thickBot="1" x14ac:dyDescent="0.3">
      <c r="A26" s="65" t="s">
        <v>38</v>
      </c>
      <c r="B26" s="65" t="s">
        <v>39</v>
      </c>
      <c r="C26" s="96">
        <v>657.125</v>
      </c>
      <c r="E26" s="80" t="s">
        <v>40</v>
      </c>
      <c r="F26" s="81">
        <v>45</v>
      </c>
      <c r="H26" s="92">
        <v>29570.625</v>
      </c>
      <c r="J26" s="76">
        <v>45</v>
      </c>
      <c r="L26" s="68">
        <f t="shared" ref="L26" si="3">C26*J26</f>
        <v>29570.625</v>
      </c>
    </row>
    <row r="27" spans="1:12" ht="30" customHeight="1" thickBot="1" x14ac:dyDescent="0.3">
      <c r="A27" s="65" t="s">
        <v>41</v>
      </c>
      <c r="B27" s="65" t="s">
        <v>42</v>
      </c>
      <c r="C27" s="90"/>
      <c r="E27" s="80" t="s">
        <v>77</v>
      </c>
      <c r="F27" s="84">
        <v>0.05</v>
      </c>
      <c r="H27" s="92">
        <v>31290.625000000007</v>
      </c>
      <c r="J27" s="77">
        <v>0.1</v>
      </c>
      <c r="L27" s="68">
        <f>H27-((J27-F27)*H27)</f>
        <v>29726.093750000007</v>
      </c>
    </row>
    <row r="28" spans="1:12" ht="15" customHeight="1" x14ac:dyDescent="0.25">
      <c r="A28" s="69"/>
      <c r="B28" s="73"/>
      <c r="C28" s="96"/>
      <c r="D28" s="39"/>
      <c r="E28" s="82"/>
      <c r="F28" s="81"/>
      <c r="G28" s="39"/>
      <c r="H28" s="92"/>
      <c r="I28" s="39"/>
      <c r="J28" s="57"/>
      <c r="K28" s="39"/>
    </row>
    <row r="29" spans="1:12" ht="15" customHeight="1" thickBot="1" x14ac:dyDescent="0.3">
      <c r="A29" s="69" t="s">
        <v>44</v>
      </c>
      <c r="B29" s="73"/>
      <c r="C29" s="97"/>
      <c r="D29" s="53"/>
      <c r="E29" s="82"/>
      <c r="F29" s="85"/>
      <c r="G29" s="53"/>
      <c r="H29" s="90"/>
      <c r="I29" s="53"/>
      <c r="J29" s="53"/>
      <c r="K29" s="53"/>
    </row>
    <row r="30" spans="1:12" ht="30" customHeight="1" thickBot="1" x14ac:dyDescent="0.3">
      <c r="A30" s="65" t="s">
        <v>45</v>
      </c>
      <c r="B30" s="65" t="s">
        <v>46</v>
      </c>
      <c r="C30" s="96"/>
      <c r="D30" s="39"/>
      <c r="E30" s="80" t="s">
        <v>77</v>
      </c>
      <c r="F30" s="84">
        <v>0.05</v>
      </c>
      <c r="G30" s="39"/>
      <c r="H30" s="92">
        <v>16042.571999999998</v>
      </c>
      <c r="I30" s="39"/>
      <c r="J30" s="77">
        <v>0.05</v>
      </c>
      <c r="K30" s="39"/>
      <c r="L30" s="68">
        <f>H30-((J30-F30)*H30)</f>
        <v>16042.571999999998</v>
      </c>
    </row>
    <row r="31" spans="1:12" ht="30" customHeight="1" thickBot="1" x14ac:dyDescent="0.3">
      <c r="A31" s="65" t="s">
        <v>48</v>
      </c>
      <c r="B31" s="65" t="s">
        <v>49</v>
      </c>
      <c r="C31" s="96">
        <v>92.5946</v>
      </c>
      <c r="D31" s="39"/>
      <c r="E31" s="80" t="s">
        <v>10</v>
      </c>
      <c r="F31" s="81">
        <v>17</v>
      </c>
      <c r="G31" s="39"/>
      <c r="H31" s="92">
        <v>1574.1081999999999</v>
      </c>
      <c r="I31" s="39"/>
      <c r="J31" s="76">
        <v>17</v>
      </c>
      <c r="K31" s="39"/>
      <c r="L31" s="68">
        <f t="shared" ref="L31:L34" si="4">C31*J31</f>
        <v>1574.1081999999999</v>
      </c>
    </row>
    <row r="32" spans="1:12" ht="36.75" thickBot="1" x14ac:dyDescent="0.3">
      <c r="A32" s="65" t="s">
        <v>51</v>
      </c>
      <c r="B32" s="65" t="s">
        <v>52</v>
      </c>
      <c r="C32" s="96">
        <v>39.071799999999996</v>
      </c>
      <c r="D32" s="39"/>
      <c r="E32" s="80" t="s">
        <v>10</v>
      </c>
      <c r="F32" s="81">
        <v>19</v>
      </c>
      <c r="G32" s="39"/>
      <c r="H32" s="92">
        <v>742.36419999999998</v>
      </c>
      <c r="I32" s="39"/>
      <c r="J32" s="76">
        <v>19</v>
      </c>
      <c r="K32" s="39"/>
      <c r="L32" s="68">
        <f t="shared" si="4"/>
        <v>742.36419999999998</v>
      </c>
    </row>
    <row r="33" spans="1:13" ht="15" customHeight="1" thickBot="1" x14ac:dyDescent="0.3">
      <c r="A33" s="65" t="s">
        <v>53</v>
      </c>
      <c r="B33" s="65" t="s">
        <v>54</v>
      </c>
      <c r="C33" s="96">
        <v>65.833199999999991</v>
      </c>
      <c r="D33" s="39"/>
      <c r="E33" s="80" t="s">
        <v>10</v>
      </c>
      <c r="F33" s="81">
        <v>42</v>
      </c>
      <c r="G33" s="39"/>
      <c r="H33" s="92">
        <v>2764.9943999999996</v>
      </c>
      <c r="I33" s="39"/>
      <c r="J33" s="76">
        <v>42</v>
      </c>
      <c r="K33" s="39"/>
      <c r="L33" s="68">
        <f t="shared" si="4"/>
        <v>2764.9943999999996</v>
      </c>
    </row>
    <row r="34" spans="1:13" ht="15" customHeight="1" thickBot="1" x14ac:dyDescent="0.3">
      <c r="A34" s="65" t="s">
        <v>56</v>
      </c>
      <c r="B34" s="65" t="s">
        <v>57</v>
      </c>
      <c r="C34" s="96">
        <v>89</v>
      </c>
      <c r="D34" s="39"/>
      <c r="E34" s="80" t="s">
        <v>10</v>
      </c>
      <c r="F34" s="81">
        <v>12</v>
      </c>
      <c r="G34" s="39"/>
      <c r="H34" s="92">
        <v>1068</v>
      </c>
      <c r="I34" s="39"/>
      <c r="J34" s="76">
        <v>12</v>
      </c>
      <c r="K34" s="39"/>
      <c r="L34" s="68">
        <f t="shared" si="4"/>
        <v>1068</v>
      </c>
    </row>
    <row r="35" spans="1:13" ht="15" customHeight="1" x14ac:dyDescent="0.25">
      <c r="A35" s="71"/>
      <c r="B35" s="73"/>
      <c r="C35" s="96"/>
      <c r="D35" s="39"/>
      <c r="E35" s="82"/>
      <c r="F35" s="81"/>
      <c r="G35" s="39"/>
      <c r="H35" s="92">
        <v>0</v>
      </c>
      <c r="I35" s="39"/>
      <c r="J35" s="57"/>
      <c r="K35" s="39"/>
    </row>
    <row r="36" spans="1:13" ht="15" customHeight="1" thickBot="1" x14ac:dyDescent="0.3">
      <c r="A36" s="69" t="s">
        <v>58</v>
      </c>
      <c r="B36" s="73"/>
      <c r="C36" s="96"/>
      <c r="D36" s="39"/>
      <c r="E36" s="82"/>
      <c r="F36" s="81"/>
      <c r="G36" s="39"/>
      <c r="H36" s="92">
        <v>0</v>
      </c>
      <c r="I36" s="39"/>
      <c r="J36" s="57"/>
      <c r="K36" s="39"/>
    </row>
    <row r="37" spans="1:13" ht="15" customHeight="1" thickBot="1" x14ac:dyDescent="0.3">
      <c r="A37" s="65" t="s">
        <v>59</v>
      </c>
      <c r="B37" s="65" t="s">
        <v>60</v>
      </c>
      <c r="C37" s="96">
        <v>301.66000000000003</v>
      </c>
      <c r="D37" s="39"/>
      <c r="E37" s="80" t="s">
        <v>10</v>
      </c>
      <c r="F37" s="81">
        <v>6</v>
      </c>
      <c r="G37" s="39"/>
      <c r="H37" s="92">
        <v>1809.96</v>
      </c>
      <c r="I37" s="39"/>
      <c r="J37" s="76">
        <v>6</v>
      </c>
      <c r="K37" s="39"/>
      <c r="L37" s="68">
        <f t="shared" ref="L37:L41" si="5">C37*J37</f>
        <v>1809.96</v>
      </c>
    </row>
    <row r="38" spans="1:13" ht="15" customHeight="1" thickBot="1" x14ac:dyDescent="0.3">
      <c r="A38" s="65" t="s">
        <v>61</v>
      </c>
      <c r="B38" s="65" t="s">
        <v>62</v>
      </c>
      <c r="C38" s="96">
        <v>105.92400000000001</v>
      </c>
      <c r="D38" s="39"/>
      <c r="E38" s="80" t="s">
        <v>10</v>
      </c>
      <c r="F38" s="81">
        <v>8</v>
      </c>
      <c r="G38" s="39"/>
      <c r="H38" s="92">
        <v>847.39200000000005</v>
      </c>
      <c r="I38" s="39"/>
      <c r="J38" s="76">
        <v>8</v>
      </c>
      <c r="K38" s="39"/>
      <c r="L38" s="68">
        <f t="shared" si="5"/>
        <v>847.39200000000005</v>
      </c>
    </row>
    <row r="39" spans="1:13" ht="15" customHeight="1" thickBot="1" x14ac:dyDescent="0.3">
      <c r="A39" s="65" t="s">
        <v>63</v>
      </c>
      <c r="B39" s="65" t="s">
        <v>64</v>
      </c>
      <c r="C39" s="96">
        <v>20.403000000000006</v>
      </c>
      <c r="D39" s="39"/>
      <c r="E39" s="80" t="s">
        <v>10</v>
      </c>
      <c r="F39" s="81">
        <v>10</v>
      </c>
      <c r="G39" s="39"/>
      <c r="H39" s="92">
        <v>204.03000000000003</v>
      </c>
      <c r="I39" s="39"/>
      <c r="J39" s="76">
        <v>10</v>
      </c>
      <c r="K39" s="39"/>
      <c r="L39" s="68">
        <f t="shared" si="5"/>
        <v>204.03000000000006</v>
      </c>
    </row>
    <row r="40" spans="1:13" ht="15" customHeight="1" thickBot="1" x14ac:dyDescent="0.3">
      <c r="A40" s="65" t="s">
        <v>65</v>
      </c>
      <c r="B40" s="65" t="s">
        <v>66</v>
      </c>
      <c r="C40" s="96">
        <v>33.026000000000003</v>
      </c>
      <c r="D40" s="39"/>
      <c r="E40" s="80" t="s">
        <v>10</v>
      </c>
      <c r="F40" s="81">
        <v>58</v>
      </c>
      <c r="G40" s="39"/>
      <c r="H40" s="92">
        <v>1915.5080000000003</v>
      </c>
      <c r="I40" s="39"/>
      <c r="J40" s="76">
        <v>58</v>
      </c>
      <c r="K40" s="39"/>
      <c r="L40" s="68">
        <f t="shared" si="5"/>
        <v>1915.5080000000003</v>
      </c>
    </row>
    <row r="41" spans="1:13" ht="15" customHeight="1" thickBot="1" x14ac:dyDescent="0.3">
      <c r="A41" s="65" t="s">
        <v>67</v>
      </c>
      <c r="B41" s="65" t="s">
        <v>68</v>
      </c>
      <c r="C41" s="98">
        <v>187</v>
      </c>
      <c r="D41" s="39"/>
      <c r="E41" s="86" t="s">
        <v>10</v>
      </c>
      <c r="F41" s="87">
        <v>35</v>
      </c>
      <c r="G41" s="39"/>
      <c r="H41" s="93">
        <v>4940.8379999999997</v>
      </c>
      <c r="I41" s="39"/>
      <c r="J41" s="76">
        <v>35</v>
      </c>
      <c r="K41" s="39"/>
      <c r="L41" s="68">
        <f t="shared" si="5"/>
        <v>6545</v>
      </c>
    </row>
    <row r="42" spans="1:13" ht="15.75" thickBot="1" x14ac:dyDescent="0.3">
      <c r="C42" s="18"/>
      <c r="D42" s="18"/>
      <c r="E42" s="74"/>
      <c r="G42" s="18"/>
      <c r="H42" s="94">
        <v>0</v>
      </c>
      <c r="I42" s="18"/>
      <c r="K42" s="18"/>
    </row>
    <row r="43" spans="1:13" ht="16.5" thickBot="1" x14ac:dyDescent="0.3">
      <c r="C43" s="18"/>
      <c r="D43" s="18"/>
      <c r="E43" s="74"/>
      <c r="G43" s="18"/>
      <c r="H43" s="95">
        <v>123301.47169999999</v>
      </c>
      <c r="I43" s="18"/>
      <c r="K43" s="18"/>
      <c r="L43" s="99">
        <f>SUM(L6:L42)</f>
        <v>123341.10245000002</v>
      </c>
      <c r="M43" s="60" t="s">
        <v>74</v>
      </c>
    </row>
    <row r="44" spans="1:13" x14ac:dyDescent="0.25">
      <c r="C44" s="18"/>
      <c r="D44" s="18"/>
      <c r="E44" s="74"/>
      <c r="G44" s="18"/>
      <c r="H44" s="75"/>
      <c r="I44" s="18"/>
      <c r="K44" s="18"/>
    </row>
    <row r="45" spans="1:13" x14ac:dyDescent="0.25">
      <c r="C45" s="18"/>
      <c r="D45" s="18"/>
      <c r="E45" s="74"/>
      <c r="G45" s="18"/>
      <c r="H45" s="75"/>
      <c r="I45" s="18"/>
      <c r="K45" s="18"/>
    </row>
    <row r="46" spans="1:13" x14ac:dyDescent="0.25">
      <c r="C46" s="18"/>
      <c r="D46" s="18"/>
      <c r="E46" s="74"/>
      <c r="G46" s="18"/>
      <c r="H46" s="75"/>
      <c r="I46" s="18"/>
      <c r="K46" s="18"/>
    </row>
    <row r="47" spans="1:13" x14ac:dyDescent="0.25">
      <c r="C47" s="18"/>
      <c r="D47" s="18"/>
      <c r="E47" s="74"/>
      <c r="G47" s="18"/>
      <c r="H47" s="75"/>
      <c r="I47" s="18"/>
      <c r="K47" s="18"/>
    </row>
    <row r="48" spans="1:13" x14ac:dyDescent="0.25">
      <c r="C48" s="18"/>
      <c r="D48" s="18"/>
      <c r="E48" s="74"/>
      <c r="G48" s="18"/>
      <c r="H48" s="75"/>
      <c r="I48" s="18"/>
      <c r="K48" s="18"/>
    </row>
    <row r="49" spans="3:11" x14ac:dyDescent="0.25">
      <c r="C49" s="18"/>
      <c r="D49" s="18"/>
      <c r="G49" s="18"/>
      <c r="I49" s="18"/>
      <c r="K49" s="18"/>
    </row>
    <row r="50" spans="3:11" x14ac:dyDescent="0.25">
      <c r="C50" s="18"/>
      <c r="D50" s="18"/>
      <c r="G50" s="18"/>
      <c r="I50" s="18"/>
      <c r="K50" s="18"/>
    </row>
  </sheetData>
  <sheetProtection password="F53D" sheet="1" objects="1" scenarios="1"/>
  <mergeCells count="1">
    <mergeCell ref="E3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INTIA</vt:lpstr>
      <vt:lpstr>Hoja8 (2)</vt:lpstr>
    </vt:vector>
  </TitlesOfParts>
  <Company>Gobierno de Navarra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Barberán González, Juan (CPEN)</dc:creator>
  <cp:lastModifiedBy>Barberán González, Juan (CPEN)</cp:lastModifiedBy>
  <dcterms:created xsi:type="dcterms:W3CDTF">2019-10-10T09:29:23Z</dcterms:created>
  <dcterms:modified xsi:type="dcterms:W3CDTF">2019-10-10T11:15:19Z</dcterms:modified>
</cp:coreProperties>
</file>